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88" documentId="120_S{2AC9BD13-BADA-5192-A53E-5A8FF88502F6}" xr6:coauthVersionLast="47" xr6:coauthVersionMax="47" xr10:uidLastSave="{6307F149-988B-4296-9B2C-909E9F5F2581}"/>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<sst xmlns="http://schemas.openxmlformats.org/spreadsheetml/2006/main" count="180310" uniqueCount="39137">
  <si>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</si>
  <si>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</si>
  <si>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</si>
  <si>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</si>
  <si>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</si>
  <si>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</si>
  <si>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</si>
  <si>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</si>
  <si>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</si>
  <si>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</si>
  <si>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</si>
  <si>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</si>
  <si>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</si>
  <si>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</si>
  <si>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</si>
  <si>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</si>
  <si>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</si>
  <si>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</si>
  <si>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</si>
  <si>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</si>
  <si>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</si>
  <si>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</si>
  <si>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</si>
  <si>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</si>
  <si>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</si>
  <si>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</si>
  <si>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</si>
  <si>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</si>
  <si>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</si>
  <si>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</si>
  <si>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</si>
  <si>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</si>
  <si>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</si>
  <si>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</si>
  <si>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</si>
  <si>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</si>
  <si>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</si>
  <si>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</si>
  <si>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</si>
  <si>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</si>
  <si>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</si>
  <si>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</si>
  <si>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</si>
  <si>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</si>
  <si>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</si>
  <si>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</si>
  <si>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</si>
  <si>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</si>
  <si>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</si>
  <si>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</si>
  <si>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</si>
  <si>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</si>
  <si>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</si>
  <si>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</si>
  <si>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</si>
  <si>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</si>
  <si>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</si>
  <si>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</si>
  <si>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</si>
  <si>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</si>
  <si>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</si>
  <si>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</si>
  <si>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</si>
  <si>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</si>
  <si>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</si>
  <si>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</si>
  <si>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</si>
  <si>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</si>
  <si>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</si>
  <si>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</si>
  <si>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</si>
  <si>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</si>
  <si>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</si>
  <si>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</si>
  <si>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</si>
  <si>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</si>
  <si>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</si>
  <si>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</si>
  <si>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</si>
  <si>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</si>
  <si>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</si>
  <si>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</si>
  <si>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</si>
  <si>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</si>
  <si>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</si>
  <si>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</si>
  <si>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</si>
  <si>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</si>
  <si>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</si>
  <si>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</si>
  <si>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</si>
  <si>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</si>
  <si>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</si>
  <si>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</si>
  <si>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</si>
  <si>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</si>
  <si>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</si>
  <si>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</si>
  <si>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</si>
  <si>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</si>
  <si>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</si>
  <si>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</si>
  <si>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</si>
  <si>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</si>
  <si>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</si>
  <si>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</si>
  <si>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</si>
  <si>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</si>
  <si>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</si>
  <si>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</si>
  <si>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</si>
  <si>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</si>
  <si>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</si>
  <si>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</si>
  <si>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</si>
  <si>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</si>
  <si>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</si>
  <si>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</si>
  <si>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</si>
  <si>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</si>
  <si>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</si>
  <si>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</si>
  <si>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</si>
  <si>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</si>
  <si>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</si>
  <si>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</si>
  <si>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</si>
  <si>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</si>
  <si>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</si>
  <si>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</si>
  <si>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</si>
  <si>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</si>
  <si>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</si>
  <si>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</si>
  <si>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</si>
  <si>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</si>
  <si>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</si>
  <si>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</si>
  <si>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</si>
  <si>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</si>
  <si>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</si>
  <si>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</si>
  <si>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</si>
  <si>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</si>
  <si>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</si>
  <si>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</si>
  <si>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</si>
  <si>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</si>
  <si>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</si>
  <si>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</si>
  <si>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</si>
  <si>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</si>
  <si>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</si>
  <si>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</si>
  <si>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</si>
  <si>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</si>
  <si>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</si>
  <si>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</si>
  <si>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</si>
  <si>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</si>
  <si>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</si>
  <si>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</si>
  <si>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</si>
  <si>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</si>
  <si>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</si>
  <si>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</si>
  <si>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</si>
  <si>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</si>
  <si>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</si>
  <si>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</si>
  <si>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</si>
  <si>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</si>
  <si>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</si>
  <si>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</si>
  <si>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</si>
  <si>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</si>
  <si>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</si>
  <si>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</si>
  <si>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</si>
  <si>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</si>
  <si>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</si>
  <si>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</si>
  <si>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</si>
  <si>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</si>
  <si>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</si>
  <si>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</si>
  <si>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</si>
  <si>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</si>
  <si>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</si>
  <si>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</si>
  <si>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</si>
  <si>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</si>
  <si>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</si>
  <si>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</si>
  <si>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</si>
  <si>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</si>
  <si>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</si>
  <si>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</si>
  <si>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</si>
  <si>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</si>
  <si>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</si>
  <si>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</si>
  <si>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</si>
  <si>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</si>
  <si>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</si>
  <si>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</si>
  <si>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</si>
  <si>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</si>
  <si>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</si>
  <si>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</si>
  <si>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</si>
  <si>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</si>
  <si>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</si>
  <si>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</si>
  <si>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</si>
  <si>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</si>
  <si>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</si>
  <si>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</si>
  <si>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</si>
  <si>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</si>
  <si>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</si>
  <si>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</si>
  <si>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</si>
  <si>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</si>
  <si>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</si>
  <si>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</si>
  <si>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</si>
  <si>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</si>
  <si>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</si>
  <si>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</si>
  <si>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</si>
  <si>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</si>
  <si>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</si>
  <si>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</si>
  <si>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</si>
  <si>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</si>
  <si>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</si>
  <si>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</si>
  <si>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</si>
  <si>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</si>
  <si>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</si>
  <si>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</si>
  <si>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</si>
  <si>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</si>
  <si>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</si>
  <si>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</si>
  <si>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</si>
  <si>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</si>
  <si>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</si>
  <si>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</si>
  <si>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</si>
  <si>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</si>
  <si>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</si>
  <si>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</si>
  <si>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</si>
  <si>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</si>
  <si>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</si>
  <si>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</si>
  <si>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</si>
  <si>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</si>
  <si>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</si>
  <si>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</si>
  <si>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</si>
  <si>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</si>
  <si>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</si>
  <si>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</si>
  <si>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</si>
  <si>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</si>
  <si>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</si>
  <si>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</si>
  <si>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</si>
  <si>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</si>
  <si>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</si>
  <si>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</si>
  <si>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</si>
  <si>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</si>
  <si>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</si>
  <si>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</si>
  <si>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</si>
  <si>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</si>
  <si>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</si>
  <si>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</si>
  <si>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</si>
  <si>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</si>
  <si>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</si>
  <si>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</si>
  <si>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</si>
  <si>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</si>
  <si>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</si>
  <si>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</si>
  <si>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</si>
  <si>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</si>
  <si>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</si>
  <si>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</si>
  <si>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</si>
  <si>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</si>
  <si>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</si>
  <si>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</si>
  <si>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</si>
  <si>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</si>
  <si>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</si>
  <si>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</si>
  <si>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</si>
  <si>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</si>
  <si>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</si>
  <si>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</si>
  <si>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</si>
  <si>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</si>
  <si>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</si>
  <si>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</si>
  <si>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</si>
  <si>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</si>
  <si>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</si>
  <si>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</si>
  <si>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</si>
  <si>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</si>
  <si>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</si>
  <si>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</si>
  <si>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</si>
  <si>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</si>
  <si>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</si>
  <si>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</si>
  <si>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</si>
  <si>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</si>
  <si>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</si>
  <si>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</si>
  <si>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</si>
  <si>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</si>
  <si>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</si>
  <si>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</si>
  <si>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</si>
  <si>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</si>
  <si>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</si>
  <si>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</si>
  <si>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</si>
  <si>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</si>
  <si>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</si>
  <si>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</si>
  <si>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</si>
  <si>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</si>
  <si>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</si>
  <si>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</si>
  <si>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</si>
  <si>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</si>
  <si>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</si>
  <si>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</si>
  <si>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</si>
  <si>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</si>
  <si>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</si>
  <si>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</si>
  <si>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</si>
  <si>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</si>
  <si>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</si>
  <si>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</si>
  <si>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</si>
  <si>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</si>
  <si>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</si>
  <si>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</si>
  <si>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</si>
  <si>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</si>
  <si>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</si>
  <si>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</si>
  <si>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</si>
  <si>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</si>
  <si>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</si>
  <si>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</si>
  <si>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</si>
  <si>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</si>
  <si>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</si>
  <si>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</si>
  <si>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</si>
  <si>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</si>
  <si>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</si>
  <si>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</si>
  <si>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</si>
  <si>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</si>
  <si>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</si>
  <si>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</si>
  <si>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</si>
  <si>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</si>
  <si>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</si>
  <si>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</si>
  <si>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</si>
  <si>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</si>
  <si>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</si>
  <si>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</si>
  <si>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</si>
  <si>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</si>
  <si>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</si>
  <si>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</si>
  <si>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</si>
  <si>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</si>
  <si>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</si>
  <si>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</si>
  <si>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</si>
  <si>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</si>
  <si>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</si>
  <si>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</si>
  <si>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</si>
  <si>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</si>
  <si>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</si>
  <si>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</si>
  <si>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</si>
  <si>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</si>
  <si>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</si>
  <si>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</si>
  <si>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</si>
  <si>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</si>
  <si>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</si>
  <si>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</si>
  <si>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</si>
  <si>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</si>
  <si>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</si>
  <si>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</si>
  <si>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</si>
  <si>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</si>
  <si>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</si>
  <si>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</si>
  <si>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</si>
  <si>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</si>
  <si>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</si>
  <si>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</si>
  <si>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</si>
  <si>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</si>
  <si>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</si>
  <si>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</si>
  <si>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</si>
  <si>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</si>
  <si>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</si>
  <si>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</si>
  <si>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</si>
  <si>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</si>
  <si>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</si>
  <si>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</si>
  <si>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</si>
  <si>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</si>
  <si>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</si>
  <si>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</si>
  <si>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</si>
  <si>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</si>
  <si>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</si>
  <si>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</si>
  <si>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</si>
  <si>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</si>
  <si>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</si>
  <si>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</si>
  <si>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</si>
  <si>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</si>
  <si>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</si>
  <si>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</si>
  <si>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</si>
  <si>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</si>
  <si>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</si>
  <si>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</si>
  <si>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</si>
  <si>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</si>
  <si>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</si>
  <si>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</si>
  <si>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</si>
  <si>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</si>
  <si>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</si>
  <si>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</si>
  <si>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</si>
  <si>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</si>
  <si>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</si>
  <si>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</si>
  <si>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</si>
  <si>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</si>
  <si>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</si>
  <si>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</si>
  <si>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</si>
  <si>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</si>
  <si>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</si>
  <si>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</si>
  <si>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</si>
  <si>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</si>
  <si>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</si>
  <si>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</si>
  <si>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</si>
  <si>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</si>
  <si>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</si>
  <si>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</si>
  <si>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</si>
  <si>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</si>
  <si>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</si>
  <si>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</si>
  <si>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</si>
  <si>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</si>
  <si>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</si>
  <si>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</si>
  <si>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</si>
  <si>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</si>
  <si>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</si>
  <si>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</si>
  <si>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</si>
  <si>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</si>
  <si>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</si>
  <si>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</si>
  <si>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</si>
  <si>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</si>
  <si>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</si>
  <si>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</si>
  <si>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</si>
  <si>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</si>
  <si>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</si>
  <si>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</si>
  <si>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</si>
  <si>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</si>
  <si>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</si>
  <si>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</si>
  <si>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</si>
  <si>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</si>
  <si>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</si>
  <si>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</si>
  <si>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</si>
  <si>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</si>
  <si>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</si>
  <si>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</si>
  <si>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</si>
  <si>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</si>
  <si>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</si>
  <si>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</si>
  <si>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</si>
  <si>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</si>
  <si>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</si>
  <si>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</si>
  <si>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</si>
  <si>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</si>
  <si>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</si>
  <si>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</si>
  <si>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</si>
  <si>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</si>
  <si>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</si>
  <si>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</si>
  <si>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</si>
  <si>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</si>
  <si>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</si>
  <si>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</si>
  <si>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</si>
  <si>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</si>
  <si>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</si>
  <si>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</si>
  <si>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</si>
  <si>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</si>
  <si>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</si>
  <si>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</si>
  <si>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</si>
  <si>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</si>
  <si>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</si>
  <si>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</si>
  <si>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</si>
  <si>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</si>
  <si>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</si>
  <si>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</si>
  <si>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</si>
  <si>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</si>
  <si>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</si>
  <si>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</si>
  <si>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</si>
  <si>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</si>
  <si>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</si>
  <si>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</si>
  <si>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</si>
  <si>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</si>
  <si>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</si>
  <si>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</si>
  <si>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</si>
  <si>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</si>
  <si>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</si>
  <si>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</si>
  <si>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</si>
  <si>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</si>
  <si>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</si>
  <si>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</si>
  <si>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</si>
  <si>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</si>
  <si>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</si>
  <si>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</si>
  <si>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</si>
  <si>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</si>
  <si>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</si>
  <si>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</si>
  <si>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</si>
  <si>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</si>
  <si>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</si>
  <si>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</si>
  <si>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</si>
  <si>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</si>
  <si>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</si>
  <si>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</si>
  <si>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</si>
  <si>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</si>
  <si>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</si>
  <si>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</si>
  <si>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</si>
  <si>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</si>
  <si>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</si>
  <si>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</si>
  <si>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</si>
  <si>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</si>
  <si>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</si>
  <si>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</si>
  <si>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</si>
  <si>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</si>
  <si>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</si>
  <si>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</si>
  <si>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</si>
  <si>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</si>
  <si>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</si>
  <si>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</si>
  <si>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</si>
  <si>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</si>
  <si>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</si>
  <si>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</si>
  <si>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</si>
  <si>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</si>
  <si>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</si>
  <si>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</si>
  <si>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</si>
  <si>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</si>
  <si>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</si>
  <si>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</si>
  <si>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</si>
  <si>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</si>
  <si>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</si>
  <si>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</si>
  <si>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</si>
  <si>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</si>
  <si>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</si>
  <si>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</si>
  <si>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</si>
  <si>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</si>
  <si>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</si>
  <si>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</si>
  <si>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</si>
  <si>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</si>
  <si>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</si>
  <si>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</si>
  <si>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</si>
  <si>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</si>
  <si>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</si>
  <si>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</si>
  <si>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</si>
  <si>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</si>
  <si>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</si>
  <si>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</si>
  <si>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</si>
  <si>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</si>
  <si>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</si>
  <si>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</si>
  <si>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</si>
  <si>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</si>
  <si>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</si>
  <si>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</si>
  <si>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</si>
  <si>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</si>
  <si>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</si>
  <si>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</si>
  <si>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</si>
  <si>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</si>
  <si>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</si>
  <si>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</si>
  <si>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</si>
  <si>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</si>
  <si>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</si>
  <si>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</si>
  <si>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</si>
  <si>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</si>
  <si>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</si>
  <si>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</si>
  <si>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</si>
  <si>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</si>
  <si>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</si>
  <si>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</si>
  <si>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</si>
  <si>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</si>
  <si>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</si>
  <si>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</si>
  <si>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</si>
  <si>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</si>
  <si>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</si>
  <si>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</si>
  <si>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</si>
  <si>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</si>
  <si>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</si>
  <si>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</si>
  <si>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</si>
  <si>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</si>
  <si>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</si>
  <si>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</si>
  <si>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</si>
  <si>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</si>
  <si>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</si>
  <si>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</si>
  <si>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</si>
  <si>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</si>
  <si>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</si>
  <si>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</si>
  <si>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</si>
  <si>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</si>
  <si>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</si>
  <si>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</si>
  <si>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</si>
  <si>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</si>
  <si>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</si>
  <si>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</si>
  <si>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</si>
  <si>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</si>
  <si>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</si>
  <si>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</si>
  <si>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</si>
  <si>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</si>
  <si>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</si>
  <si>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</si>
  <si>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</si>
  <si>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</si>
  <si>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</si>
  <si>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</si>
  <si>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</si>
  <si>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</si>
  <si>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</si>
  <si>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</si>
  <si>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</si>
  <si>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</si>
  <si>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</si>
  <si>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</si>
  <si>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</si>
  <si>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</si>
  <si>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</si>
  <si>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</si>
  <si>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</si>
  <si>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</si>
  <si>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</si>
  <si>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</si>
  <si>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</si>
  <si>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</si>
  <si>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</si>
  <si>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</si>
  <si>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</si>
  <si>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</si>
  <si>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</si>
  <si>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</si>
  <si>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</si>
  <si>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</si>
  <si>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</si>
  <si>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</si>
  <si>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</si>
  <si>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</si>
  <si>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</si>
  <si>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</si>
  <si>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</si>
  <si>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</si>
  <si>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</si>
  <si>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</si>
  <si>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</si>
  <si>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</si>
  <si>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</si>
  <si>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</si>
  <si>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</si>
  <si>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</si>
  <si>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</si>
  <si>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</si>
  <si>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</si>
  <si>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</si>
  <si>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</si>
  <si>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</si>
  <si>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</si>
  <si>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</si>
  <si>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</si>
  <si>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</si>
  <si>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</si>
  <si>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</si>
  <si>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</si>
  <si>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</si>
  <si>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</si>
  <si>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</si>
  <si>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</si>
  <si>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</si>
  <si>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</si>
  <si>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</si>
  <si>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</si>
  <si>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</si>
  <si>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</si>
  <si>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</si>
  <si>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</si>
  <si>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</si>
  <si>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</si>
  <si>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</si>
  <si>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</si>
  <si>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</si>
  <si>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</si>
  <si>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</si>
  <si>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</si>
  <si>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</si>
  <si>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</si>
  <si>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</si>
  <si>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</si>
  <si>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</si>
  <si>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</si>
  <si>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</si>
  <si>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</si>
  <si>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</si>
  <si>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</si>
  <si>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</si>
  <si>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</si>
  <si>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</si>
  <si>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</si>
  <si>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</si>
  <si>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</si>
  <si>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</si>
  <si>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</si>
  <si>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</si>
  <si>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</si>
  <si>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</si>
  <si>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</si>
  <si>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</si>
  <si>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</si>
  <si>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</si>
  <si>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</si>
  <si>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</si>
  <si>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</si>
  <si>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</si>
  <si>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</si>
  <si>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</si>
  <si>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</si>
  <si>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</si>
  <si>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</si>
  <si>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</si>
  <si>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</si>
  <si>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</si>
  <si>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</si>
  <si>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</si>
  <si>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</si>
  <si>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</si>
  <si>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</si>
  <si>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</si>
  <si>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</si>
  <si>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</si>
  <si>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</si>
  <si>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</si>
  <si>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</si>
  <si>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</si>
  <si>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</si>
  <si>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</si>
  <si>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</si>
  <si>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</si>
  <si>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</si>
  <si>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</si>
  <si>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</si>
  <si>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</si>
  <si>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</si>
  <si>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</si>
  <si>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</si>
  <si>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</si>
  <si>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</si>
  <si>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</si>
  <si>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</si>
  <si>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</si>
  <si>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</si>
  <si>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</si>
  <si>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</si>
  <si>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</si>
  <si>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</si>
  <si>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</si>
  <si>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</si>
  <si>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</si>
  <si>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</si>
  <si>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</si>
  <si>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</si>
  <si>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</si>
  <si>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</si>
  <si>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</si>
  <si>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</si>
  <si>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</si>
  <si>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</si>
  <si>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</si>
  <si>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</si>
  <si>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</si>
  <si>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</si>
  <si>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</si>
  <si>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</si>
  <si>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</si>
  <si>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</si>
  <si>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</si>
  <si>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</si>
  <si>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</si>
  <si>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</si>
  <si>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</si>
  <si>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</si>
  <si>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</si>
  <si>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</si>
  <si>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</si>
  <si>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</si>
  <si>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</si>
  <si>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</si>
  <si>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</si>
  <si>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</si>
  <si>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</si>
  <si>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</si>
  <si>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</si>
  <si>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</si>
  <si>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</si>
  <si>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</si>
  <si>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</si>
  <si>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</si>
  <si>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</si>
  <si>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</si>
  <si>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</si>
  <si>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</si>
  <si>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</si>
  <si>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</si>
  <si>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</si>
  <si>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</si>
  <si>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</si>
  <si>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</si>
  <si>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</si>
  <si>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</si>
  <si>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</si>
  <si>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</si>
  <si>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</si>
  <si>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</si>
  <si>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</si>
  <si>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</si>
  <si>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</si>
  <si>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</si>
  <si>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</si>
  <si>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</si>
  <si>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</si>
  <si>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</si>
  <si>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</si>
  <si>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</si>
  <si>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</si>
  <si>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</si>
  <si>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</si>
  <si>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</si>
  <si>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</si>
  <si>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</si>
  <si>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</si>
  <si>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</si>
  <si>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</si>
  <si>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</si>
  <si>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</si>
  <si>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</si>
  <si>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</si>
  <si>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</si>
  <si>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</si>
  <si>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</si>
  <si>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</si>
  <si>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</si>
  <si>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</si>
  <si>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</si>
  <si>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</si>
  <si>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</si>
  <si>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</si>
  <si>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</si>
  <si>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</si>
  <si>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</si>
  <si>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</si>
  <si>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</si>
  <si>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</si>
  <si>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</si>
  <si>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</si>
  <si>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</si>
  <si>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</si>
  <si>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</si>
  <si>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</si>
  <si>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</si>
  <si>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</si>
  <si>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</si>
  <si>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</si>
  <si>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</si>
  <si>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</si>
  <si>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</si>
  <si>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</si>
  <si>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</si>
  <si>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</si>
  <si>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</si>
  <si>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</si>
  <si>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</si>
  <si>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</si>
  <si>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</si>
  <si>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</si>
  <si>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</si>
  <si>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</si>
  <si>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</si>
  <si>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</si>
  <si>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</si>
  <si>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</si>
  <si>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</si>
  <si>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</si>
  <si>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</si>
  <si>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</si>
  <si>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</si>
  <si>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</si>
  <si>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</si>
  <si>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</si>
  <si>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</si>
  <si>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</si>
  <si>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</si>
  <si>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</si>
  <si>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</si>
  <si>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</si>
  <si>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</si>
  <si>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</si>
  <si>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</si>
  <si>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</si>
  <si>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</si>
  <si>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</si>
  <si>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</si>
  <si>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</si>
  <si>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</si>
  <si>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</si>
  <si>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</si>
  <si>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</si>
  <si>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</si>
  <si>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</si>
  <si>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</si>
  <si>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</si>
  <si>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</si>
  <si>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</si>
  <si>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</si>
  <si>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</si>
  <si>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</si>
  <si>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</si>
  <si>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</si>
  <si>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</si>
  <si>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</si>
  <si>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</si>
  <si>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</si>
  <si>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</si>
  <si>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</si>
  <si>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</si>
  <si>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</si>
  <si>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</si>
  <si>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</si>
  <si>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</si>
  <si>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</si>
  <si>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</si>
  <si>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</si>
  <si>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</si>
  <si>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</si>
  <si>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</si>
  <si>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</si>
  <si>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</si>
  <si>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</si>
  <si>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</si>
  <si>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</si>
  <si>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</si>
  <si>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</si>
  <si>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</si>
  <si>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</si>
  <si>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</si>
  <si>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</si>
  <si>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</si>
  <si>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</si>
  <si>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</si>
  <si>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</si>
  <si>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</si>
  <si>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</si>
  <si>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</si>
  <si>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</si>
  <si>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</si>
  <si>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</si>
  <si>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</si>
  <si>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</si>
  <si>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</si>
  <si>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</si>
  <si>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</si>
  <si>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</si>
  <si>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</si>
  <si>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</si>
  <si>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</si>
  <si>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</si>
  <si>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</si>
  <si>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</si>
  <si>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</si>
  <si>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</si>
  <si>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</si>
  <si>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</si>
  <si>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</si>
  <si>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</si>
  <si>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</si>
  <si>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</si>
  <si>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</si>
  <si>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</si>
  <si>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</si>
  <si>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</si>
  <si>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</si>
  <si>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</si>
  <si>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</si>
  <si>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</si>
  <si>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</si>
  <si>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</si>
  <si>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</si>
  <si>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</si>
  <si>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</si>
  <si>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</si>
  <si>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</si>
  <si>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</si>
  <si>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</si>
  <si>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</si>
  <si>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</si>
  <si>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</si>
  <si>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</si>
  <si>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</si>
  <si>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</si>
  <si>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</si>
  <si>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</si>
  <si>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</si>
  <si>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</si>
  <si>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</si>
  <si>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</si>
  <si>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</si>
  <si>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</si>
  <si>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</si>
  <si>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</si>
  <si>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</si>
  <si>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</si>
  <si>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</si>
  <si>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</si>
  <si>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</si>
  <si>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</si>
  <si>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</si>
  <si>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</si>
  <si>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</si>
  <si>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</si>
  <si>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</si>
  <si>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</si>
  <si>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</si>
  <si>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</si>
  <si>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</si>
  <si>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</si>
  <si>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</si>
  <si>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</si>
  <si>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</si>
  <si>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</si>
  <si>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</si>
  <si>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</si>
  <si>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</si>
  <si>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</si>
  <si>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</si>
  <si>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</si>
  <si>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</si>
  <si>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</si>
  <si>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</si>
  <si>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</si>
  <si>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</si>
  <si>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</si>
  <si>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</si>
  <si>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</si>
  <si>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</si>
  <si>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</si>
  <si>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</si>
  <si>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</si>
  <si>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</si>
  <si>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</si>
  <si>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</si>
  <si>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</si>
  <si>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</si>
  <si>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</si>
  <si>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</si>
  <si>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</si>
  <si>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</si>
  <si>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</si>
  <si>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</si>
  <si>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</si>
  <si>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</si>
  <si>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</si>
  <si>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</si>
  <si>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</si>
  <si>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</si>
  <si>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</si>
  <si>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</si>
  <si>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</si>
  <si>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</si>
  <si>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</si>
  <si>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</si>
  <si>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</si>
  <si>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</si>
  <si>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</si>
  <si>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</si>
  <si>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</si>
  <si>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</si>
  <si>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</si>
  <si>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</si>
  <si>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</si>
  <si>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</si>
  <si>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</si>
  <si>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</si>
  <si>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</si>
  <si>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</si>
  <si>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</si>
  <si>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</si>
  <si>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</si>
  <si>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</si>
  <si>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</si>
  <si>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</si>
  <si>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</si>
  <si>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</si>
  <si>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</si>
  <si>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</si>
  <si>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</si>
  <si>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</si>
  <si>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</si>
  <si>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</si>
  <si>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</si>
  <si>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</si>
  <si>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</si>
  <si>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</si>
  <si>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</si>
  <si>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</si>
  <si>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</si>
  <si>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</si>
  <si>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</si>
  <si>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</si>
  <si>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</si>
  <si>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</si>
  <si>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</si>
  <si>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</si>
  <si>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</si>
  <si>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</si>
  <si>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</si>
  <si>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</si>
  <si>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</si>
  <si>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</si>
  <si>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</si>
  <si>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</si>
  <si>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</si>
  <si>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</si>
  <si>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</si>
  <si>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</si>
  <si>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</si>
  <si>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</si>
  <si>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</si>
  <si>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</si>
  <si>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</si>
  <si>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</si>
  <si>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</si>
  <si>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</si>
  <si>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</si>
  <si>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</si>
  <si>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</si>
  <si>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</si>
  <si>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</si>
  <si>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</si>
  <si>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</si>
  <si>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</si>
  <si>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</si>
  <si>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</si>
  <si>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</si>
  <si>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</si>
  <si>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</si>
  <si>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</si>
  <si>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</si>
  <si>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</si>
  <si>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</si>
  <si>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</si>
  <si>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</si>
  <si>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</si>
  <si>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</si>
  <si>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</si>
  <si>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</si>
  <si>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</si>
  <si>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</si>
  <si>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</si>
  <si>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</si>
  <si>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</si>
  <si>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</si>
  <si>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</si>
  <si>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</si>
  <si>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</si>
  <si>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</si>
  <si>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</si>
  <si>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</si>
  <si>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</si>
  <si>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</si>
  <si>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</si>
  <si>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</si>
  <si>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</si>
  <si>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</si>
  <si>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</si>
  <si>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</si>
  <si>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</si>
  <si>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</si>
  <si>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</si>
  <si>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</si>
  <si>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</si>
  <si>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</si>
  <si>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</si>
  <si>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</si>
  <si>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</si>
  <si>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</si>
  <si>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</si>
  <si>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</si>
  <si>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</si>
  <si>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</si>
  <si>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</si>
  <si>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</si>
  <si>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</si>
  <si>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</si>
  <si>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</si>
  <si>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</si>
  <si>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</si>
  <si>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</si>
  <si>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</si>
  <si>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</si>
  <si>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</si>
  <si>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</si>
  <si>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</si>
  <si>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</si>
  <si>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</si>
  <si>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</si>
  <si>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</si>
  <si>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</si>
  <si>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</si>
  <si>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</si>
  <si>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</si>
  <si>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</si>
  <si>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</si>
  <si>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</si>
  <si>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</si>
  <si>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</si>
  <si>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</si>
  <si>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</si>
  <si>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</si>
  <si>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</si>
  <si>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</si>
  <si>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</si>
  <si>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</si>
  <si>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</si>
  <si>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</si>
  <si>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</si>
  <si>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</si>
  <si>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</si>
  <si>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</si>
  <si>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</si>
  <si>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</si>
  <si>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</si>
  <si>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</si>
  <si>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</si>
  <si>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</si>
  <si>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</si>
  <si>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</si>
  <si>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</si>
  <si>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</si>
  <si>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</si>
  <si>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</si>
  <si>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</si>
  <si>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</si>
  <si>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</si>
  <si>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</si>
  <si>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</si>
  <si>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</si>
  <si>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</si>
  <si>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</si>
  <si>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</si>
  <si>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</si>
  <si>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</si>
  <si>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</si>
  <si>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</si>
  <si>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</si>
  <si>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</si>
  <si>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</si>
  <si>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</si>
  <si>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</si>
  <si>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</si>
  <si>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</si>
  <si>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</si>
  <si>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</si>
  <si>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</si>
  <si>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</si>
  <si>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</si>
  <si>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</si>
  <si>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</si>
  <si>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</si>
  <si>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</si>
  <si>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</si>
  <si>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</si>
  <si>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</si>
  <si>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</si>
  <si>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</si>
  <si>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</si>
  <si>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</si>
  <si>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</si>
  <si>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</si>
  <si>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</si>
  <si>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</si>
  <si>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</si>
  <si>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</si>
  <si>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</si>
  <si>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</si>
  <si>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</si>
  <si>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</si>
  <si>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</si>
  <si>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</si>
  <si>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</si>
  <si>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</si>
  <si>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</si>
  <si>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</si>
  <si>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</si>
  <si>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</si>
  <si>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</si>
  <si>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</si>
  <si>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</si>
  <si>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</si>
  <si>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</si>
  <si>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</si>
  <si>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</si>
  <si>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</si>
  <si>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</si>
  <si>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</si>
  <si>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</si>
  <si>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</si>
  <si>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</si>
  <si>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</si>
  <si>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</si>
  <si>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</si>
  <si>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</si>
  <si>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</si>
  <si>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</si>
  <si>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</si>
  <si>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</si>
  <si>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</si>
  <si>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</si>
  <si>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</si>
  <si>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</si>
  <si>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</si>
  <si>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</si>
  <si>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</si>
  <si>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</si>
  <si>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</si>
  <si>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</si>
  <si>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</si>
  <si>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</si>
  <si>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</si>
  <si>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</si>
  <si>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</si>
  <si>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</si>
  <si>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</si>
  <si>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</si>
  <si>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</si>
  <si>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</si>
  <si>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</si>
  <si>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</si>
  <si>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</si>
  <si>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</si>
  <si>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</si>
  <si>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</si>
  <si>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</si>
  <si>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</si>
  <si>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</si>
  <si>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</si>
  <si>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</si>
  <si>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</si>
  <si>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</si>
  <si>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</si>
  <si>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</si>
  <si>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</si>
  <si>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</si>
  <si>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</si>
  <si>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</si>
  <si>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</si>
  <si>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</si>
  <si>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</si>
  <si>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</si>
  <si>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</si>
  <si>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</si>
  <si>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</si>
  <si>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</si>
  <si>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</si>
  <si>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</si>
  <si>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</si>
  <si>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</si>
  <si>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</si>
  <si>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</si>
  <si>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</si>
  <si>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</si>
  <si>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</si>
  <si>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</si>
  <si>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</si>
  <si>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</si>
  <si>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</si>
  <si>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</si>
  <si>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</si>
  <si>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</si>
  <si>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</si>
  <si>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</si>
  <si>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</si>
  <si>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</si>
  <si>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</si>
  <si>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</si>
  <si>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</si>
  <si>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</si>
  <si>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</si>
  <si>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</si>
  <si>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</si>
  <si>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</si>
  <si>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</si>
  <si>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</si>
  <si>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</si>
  <si>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</si>
  <si>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</si>
  <si>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</si>
  <si>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</si>
  <si>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</si>
  <si>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</si>
  <si>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</si>
  <si>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</si>
  <si>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</si>
  <si>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</si>
  <si>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</si>
  <si>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</si>
  <si>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</si>
  <si>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</si>
  <si>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</si>
  <si>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</si>
  <si>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</si>
  <si>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</si>
  <si>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</si>
  <si>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</si>
  <si>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</si>
  <si>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</si>
  <si>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</si>
  <si>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</si>
  <si>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</si>
  <si>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</si>
  <si>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</si>
  <si>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</si>
  <si>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</si>
  <si>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</si>
  <si>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</si>
  <si>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</si>
  <si>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</si>
  <si>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</si>
  <si>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</si>
  <si>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</si>
  <si>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</si>
  <si>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</si>
  <si>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</si>
  <si>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</si>
  <si>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</si>
  <si>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</si>
  <si>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</si>
  <si>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</si>
  <si>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</si>
  <si>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</si>
  <si>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</si>
  <si>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</si>
  <si>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</si>
  <si>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</si>
  <si>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</si>
  <si>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</si>
  <si>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</si>
  <si>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</si>
  <si>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</si>
  <si>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</si>
  <si>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</si>
  <si>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</si>
  <si>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</si>
  <si>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</si>
  <si>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</si>
  <si>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</si>
  <si>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</si>
  <si>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</si>
  <si>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</si>
  <si>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</si>
  <si>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</si>
  <si>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</si>
  <si>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</si>
  <si>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</si>
  <si>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</si>
  <si>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</si>
  <si>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</si>
  <si>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</si>
  <si>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</si>
  <si>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</si>
  <si>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</si>
  <si>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</si>
  <si>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</si>
  <si>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</si>
  <si>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</si>
  <si>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</si>
  <si>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</si>
  <si>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</si>
  <si>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</si>
  <si>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</si>
  <si>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</si>
  <si>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</si>
  <si>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</si>
  <si>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</si>
  <si>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</si>
  <si>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</si>
  <si>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</si>
  <si>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</si>
  <si>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</si>
  <si>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</si>
  <si>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</si>
  <si>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</si>
  <si>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</si>
  <si>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</si>
  <si>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</si>
  <si>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</si>
  <si>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</si>
  <si>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</si>
  <si>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</si>
  <si>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</si>
  <si>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</si>
  <si>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</si>
  <si>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</si>
  <si>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</si>
  <si>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</si>
  <si>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</si>
  <si>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</si>
  <si>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</si>
  <si>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</si>
  <si>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</si>
  <si>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</si>
  <si>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</si>
  <si>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</si>
  <si>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</si>
  <si>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</si>
  <si>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</si>
  <si>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</si>
  <si>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</si>
  <si>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</si>
  <si>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</si>
  <si>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</si>
  <si>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</si>
  <si>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</si>
  <si>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</si>
  <si>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</si>
  <si>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</si>
  <si>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</si>
  <si>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</si>
  <si>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</si>
  <si>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</si>
  <si>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</si>
  <si>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</si>
  <si>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</si>
  <si>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</si>
  <si>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</si>
  <si>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</si>
  <si>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</si>
  <si>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</si>
  <si>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</si>
  <si>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</si>
  <si>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</si>
  <si>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</si>
  <si>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</si>
  <si>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</si>
  <si>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</si>
  <si>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</si>
  <si>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</si>
  <si>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</si>
  <si>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</si>
  <si>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</si>
  <si>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</si>
  <si>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</si>
  <si>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</si>
  <si>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</si>
  <si>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</si>
  <si>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</si>
  <si>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</si>
  <si>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</si>
  <si>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</si>
  <si>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</si>
  <si>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</si>
  <si>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</si>
  <si>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</si>
  <si>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</si>
  <si>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</si>
  <si>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</si>
  <si>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</si>
  <si>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</si>
  <si>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</si>
  <si>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</si>
  <si>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</si>
  <si>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</si>
  <si>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</si>
  <si>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</si>
  <si>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</si>
  <si>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</si>
  <si>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</si>
  <si>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</si>
  <si>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</si>
  <si>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</si>
  <si>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</si>
  <si>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</si>
  <si>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</si>
  <si>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</si>
  <si>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</si>
  <si>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</si>
  <si>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</si>
  <si>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</si>
  <si>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</si>
  <si>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</si>
  <si>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</si>
  <si>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</si>
  <si>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</si>
  <si>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</si>
  <si>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</si>
  <si>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</si>
  <si>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</si>
  <si>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</si>
  <si>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</si>
  <si>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</si>
  <si>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</si>
  <si>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</si>
  <si>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</si>
  <si>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</si>
  <si>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</si>
  <si>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</si>
  <si>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</si>
  <si>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</si>
  <si>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</si>
  <si>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</si>
  <si>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</si>
  <si>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</si>
  <si>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</si>
  <si>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</si>
  <si>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</si>
  <si>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</si>
  <si>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</si>
  <si>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</si>
  <si>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</si>
  <si>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</si>
  <si>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</si>
  <si>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</si>
  <si>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</si>
  <si>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</si>
  <si>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</si>
  <si>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</si>
  <si>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</si>
  <si>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</si>
  <si>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</si>
  <si>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</si>
  <si>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</si>
  <si>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</si>
  <si>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</si>
  <si>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</si>
  <si>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</si>
  <si>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</si>
  <si>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</si>
  <si>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</si>
  <si>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</si>
  <si>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</si>
  <si>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</si>
  <si>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</si>
  <si>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</si>
  <si>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</si>
  <si>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</si>
  <si>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</si>
  <si>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</si>
  <si>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</si>
  <si>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</si>
  <si>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</si>
  <si>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</si>
  <si>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</si>
  <si>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</si>
  <si>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</si>
  <si>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</si>
  <si>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</si>
  <si>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</si>
  <si>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</si>
  <si>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</si>
  <si>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</si>
  <si>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</si>
  <si>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</si>
  <si>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</si>
  <si>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</si>
  <si>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</si>
  <si>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</si>
  <si>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</si>
  <si>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</si>
  <si>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</si>
  <si>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</si>
  <si>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</si>
  <si>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</si>
  <si>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</si>
  <si>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</si>
  <si>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</si>
  <si>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</si>
  <si>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</si>
  <si>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</si>
  <si>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</si>
  <si>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</si>
  <si>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</si>
  <si>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</si>
  <si>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</si>
  <si>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</si>
  <si>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</si>
  <si>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</si>
  <si>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</si>
  <si>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</si>
  <si>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</si>
  <si>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</si>
  <si>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</si>
  <si>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</si>
  <si>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</si>
  <si>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</si>
  <si>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</si>
  <si>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</si>
  <si>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</si>
  <si>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</si>
  <si>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</si>
  <si>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</si>
  <si>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</si>
  <si>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</si>
  <si>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</si>
  <si>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</si>
  <si>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</si>
  <si>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</si>
  <si>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</si>
  <si>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</si>
  <si>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</si>
  <si>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</si>
  <si>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</si>
  <si>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</si>
  <si>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</si>
  <si>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</si>
  <si>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</si>
  <si>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</si>
  <si>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</si>
  <si>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</si>
  <si>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</si>
  <si>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</si>
  <si>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</si>
  <si>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</si>
  <si>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</si>
  <si>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</si>
  <si>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</si>
  <si>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</si>
  <si>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</si>
  <si>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</si>
  <si>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</si>
  <si>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</si>
  <si>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</si>
  <si>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</si>
  <si>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</si>
  <si>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</si>
  <si>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</si>
  <si>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</si>
  <si>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</si>
  <si>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</si>
  <si>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</si>
  <si>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</si>
  <si>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</si>
  <si>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</si>
  <si>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</si>
  <si>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</si>
  <si>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</si>
  <si>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</si>
  <si>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</si>
  <si>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</si>
  <si>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</si>
  <si>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</si>
  <si>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</si>
  <si>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</si>
  <si>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</si>
  <si>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</si>
  <si>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</si>
  <si>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</si>
  <si>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</si>
  <si>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</si>
  <si>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</si>
  <si>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</si>
  <si>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</si>
  <si>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</si>
  <si>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</si>
  <si>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</si>
  <si>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</si>
  <si>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</si>
  <si>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</si>
  <si>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</si>
  <si>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</si>
  <si>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</si>
  <si>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</si>
  <si>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</si>
  <si>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</si>
  <si>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</si>
  <si>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</si>
  <si>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</si>
  <si>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</si>
  <si>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</si>
  <si>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</si>
  <si>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</si>
  <si>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</si>
  <si>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</si>
  <si>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</si>
  <si>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</si>
  <si>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</si>
  <si>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</si>
  <si>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</si>
  <si>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</si>
  <si>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</si>
  <si>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</si>
  <si>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</si>
  <si>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</si>
  <si>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</si>
  <si>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</si>
  <si>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</si>
  <si>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</si>
  <si>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</si>
  <si>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</si>
  <si>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</si>
  <si>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</si>
  <si>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</si>
  <si>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</si>
  <si>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</si>
  <si>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</si>
  <si>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</si>
  <si>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</si>
  <si>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</si>
  <si>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</si>
  <si>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</si>
  <si>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</si>
  <si>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</si>
  <si>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</si>
  <si>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</si>
  <si>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</si>
  <si>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</si>
  <si>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</si>
  <si>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</si>
  <si>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</si>
  <si>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</si>
  <si>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</si>
  <si>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</si>
  <si>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</si>
  <si>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</si>
  <si>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</si>
  <si>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</si>
  <si>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</si>
  <si>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</si>
  <si>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</si>
  <si>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</si>
  <si>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</si>
  <si>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</si>
  <si>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</si>
  <si>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</si>
  <si>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</si>
  <si>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</si>
  <si>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</si>
  <si>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</si>
  <si>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</si>
  <si>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</si>
  <si>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</si>
  <si>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</si>
  <si>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</si>
  <si>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</si>
  <si>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</si>
  <si>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</si>
  <si>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</si>
  <si>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</si>
  <si>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</si>
  <si>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</si>
  <si>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</si>
  <si>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</si>
  <si>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</si>
  <si>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</si>
  <si>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</si>
  <si>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</si>
  <si>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</si>
  <si>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</si>
  <si>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</si>
  <si>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</si>
  <si>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</si>
  <si>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</si>
  <si>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</si>
  <si>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</si>
  <si>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</si>
  <si>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</si>
  <si>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</si>
  <si>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</si>
  <si>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</si>
  <si>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</si>
  <si>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</si>
  <si>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</si>
  <si>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</si>
  <si>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</si>
  <si>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</si>
  <si>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</si>
  <si>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</si>
  <si>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</si>
  <si>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</si>
  <si>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</si>
  <si>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</si>
  <si>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</si>
  <si>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</si>
  <si>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</si>
  <si>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</si>
  <si>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</si>
  <si>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</si>
  <si>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</si>
  <si>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</si>
  <si>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</si>
  <si>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</si>
  <si>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</si>
  <si>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</si>
  <si>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</si>
  <si>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</si>
  <si>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</si>
  <si>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</si>
  <si>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</si>
  <si>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</si>
  <si>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</si>
  <si>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</si>
  <si>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</si>
  <si>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</si>
  <si>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</si>
  <si>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</si>
  <si>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</si>
  <si>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</si>
  <si>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</si>
  <si>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</si>
  <si>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</si>
  <si>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</si>
  <si>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</si>
  <si>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</si>
  <si>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</si>
  <si>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</si>
  <si>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</si>
  <si>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</si>
  <si>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</si>
  <si>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</si>
  <si>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</si>
  <si>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</si>
  <si>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</si>
  <si>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</si>
  <si>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</si>
  <si>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</si>
  <si>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</si>
  <si>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</si>
  <si>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</si>
  <si>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</si>
  <si>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</si>
  <si>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</si>
  <si>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</si>
  <si>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</si>
  <si>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</si>
  <si>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</si>
  <si>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</si>
  <si>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</si>
  <si>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</si>
  <si>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</si>
  <si>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</si>
  <si>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</si>
  <si>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</si>
  <si>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</si>
  <si>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</si>
  <si>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</si>
  <si>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</si>
  <si>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</si>
  <si>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</si>
  <si>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</si>
  <si>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</si>
  <si>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</si>
  <si>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</si>
  <si>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</si>
  <si>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</si>
  <si>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</si>
  <si>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</si>
  <si>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</si>
  <si>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</si>
  <si>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</si>
  <si>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</si>
  <si>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</si>
  <si>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</si>
  <si>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</si>
  <si>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</si>
  <si>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</si>
  <si>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</si>
  <si>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</si>
  <si>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</si>
  <si>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</si>
  <si>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</si>
  <si>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</si>
  <si>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</si>
  <si>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</si>
  <si>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</si>
  <si>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</si>
  <si>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</si>
  <si>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</si>
  <si>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</si>
  <si>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</si>
  <si>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</si>
  <si>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</si>
  <si>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</si>
  <si>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</si>
  <si>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</si>
  <si>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</si>
  <si>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</si>
  <si>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</si>
  <si>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</si>
  <si>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</si>
  <si>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</si>
  <si>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</si>
  <si>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</si>
  <si>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</si>
  <si>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</si>
  <si>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</si>
  <si>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</si>
  <si>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</si>
  <si>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</si>
  <si>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</si>
  <si>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</si>
  <si>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</si>
  <si>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</si>
  <si>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</si>
  <si>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</si>
  <si>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</si>
  <si>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</si>
  <si>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</si>
  <si>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</si>
  <si>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</si>
  <si>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</si>
  <si>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</si>
  <si>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</si>
  <si>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</si>
  <si>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</si>
  <si>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</si>
  <si>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</si>
  <si>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</si>
  <si>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</si>
  <si>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</si>
  <si>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</si>
  <si>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</si>
  <si>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</si>
  <si>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</si>
  <si>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</si>
  <si>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</si>
  <si>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</si>
  <si>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</si>
  <si>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</si>
  <si>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</si>
  <si>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</si>
  <si>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</si>
  <si>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</si>
  <si>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</si>
  <si>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</si>
  <si>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</si>
  <si>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</si>
  <si>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</si>
  <si>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</si>
  <si>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</si>
  <si>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</si>
  <si>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</si>
  <si>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</si>
  <si>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</si>
  <si>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</si>
  <si>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</si>
  <si>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</si>
  <si>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</si>
  <si>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</si>
  <si>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</si>
  <si>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</si>
  <si>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</si>
  <si>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</si>
  <si>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</si>
  <si>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</si>
  <si>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</si>
  <si>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</si>
  <si>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</si>
  <si>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</si>
  <si>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</si>
  <si>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</si>
  <si>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</si>
  <si>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</si>
  <si>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</si>
  <si>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</si>
  <si>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</si>
  <si>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</si>
  <si>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</si>
  <si>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</si>
  <si>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</si>
  <si>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</si>
  <si>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</si>
  <si>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</si>
  <si>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</si>
  <si>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</si>
  <si>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</si>
  <si>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</si>
  <si>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</si>
  <si>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</si>
  <si>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</si>
  <si>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</si>
  <si>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</si>
  <si>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</si>
  <si>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</si>
  <si>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</si>
  <si>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</si>
  <si>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</si>
  <si>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</si>
  <si>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</si>
  <si>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</si>
  <si>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</si>
  <si>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</si>
  <si>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</si>
  <si>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</si>
  <si>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</si>
  <si>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</si>
  <si>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</si>
  <si>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</si>
  <si>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</si>
  <si>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</si>
  <si>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</si>
  <si>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</si>
  <si>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</si>
  <si>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</si>
  <si>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</si>
  <si>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</si>
  <si>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</si>
  <si>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</si>
  <si>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</si>
  <si>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</si>
  <si>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</si>
  <si>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</si>
  <si>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</si>
  <si>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</si>
  <si>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</si>
  <si>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</si>
  <si>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</si>
  <si>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</si>
  <si>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</si>
  <si>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</si>
  <si>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</si>
  <si>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</si>
  <si>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</si>
  <si>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</si>
  <si>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</si>
  <si>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</si>
  <si>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</si>
  <si>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</si>
  <si>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</si>
  <si>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</si>
  <si>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</si>
  <si>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</si>
  <si>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</si>
  <si>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</si>
  <si>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</si>
  <si>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</si>
  <si>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</si>
  <si>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</si>
  <si>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</si>
  <si>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</si>
  <si>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</si>
  <si>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</si>
  <si>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</si>
  <si>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</si>
  <si>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</si>
  <si>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</si>
  <si>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</si>
  <si>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</si>
  <si>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</si>
  <si>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</si>
  <si>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</si>
  <si>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</si>
  <si>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</si>
  <si>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</si>
  <si>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</si>
  <si>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</si>
  <si>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</si>
  <si>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</si>
  <si>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</si>
  <si>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</si>
  <si>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</si>
  <si>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</si>
  <si>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</si>
  <si>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</si>
  <si>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</si>
  <si>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</si>
  <si>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</si>
  <si>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</si>
  <si>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</si>
  <si>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</si>
  <si>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</si>
  <si>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</si>
  <si>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</si>
  <si>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</si>
  <si>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</si>
  <si>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</si>
  <si>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</si>
  <si>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</si>
  <si>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</si>
  <si>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</si>
  <si>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</si>
  <si>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</si>
  <si>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</si>
  <si>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</si>
  <si>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</si>
  <si>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</si>
  <si>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</si>
  <si>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</si>
  <si>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</si>
  <si>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</si>
  <si>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</si>
  <si>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</si>
  <si>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</si>
  <si>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</si>
  <si>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</si>
  <si>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</si>
  <si>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</si>
  <si>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</si>
  <si>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</si>
  <si>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</si>
  <si>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</si>
  <si>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</si>
  <si>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</si>
  <si>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</si>
  <si>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</si>
  <si>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</si>
  <si>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</si>
  <si>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</si>
  <si>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</si>
  <si>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</si>
  <si>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</si>
  <si>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</si>
  <si>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</si>
  <si>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</si>
  <si>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</si>
  <si>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</si>
  <si>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</si>
  <si>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</si>
  <si>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</si>
  <si>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</si>
  <si>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</si>
  <si>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</si>
  <si>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</si>
  <si>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</si>
  <si>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</si>
  <si>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</si>
  <si>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</si>
  <si>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</si>
  <si>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</si>
  <si>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</si>
  <si>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</si>
  <si>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</si>
  <si>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</si>
  <si>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</si>
  <si>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</si>
  <si>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</si>
  <si>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</si>
  <si>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</si>
  <si>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</si>
  <si>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</si>
  <si>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</si>
  <si>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</si>
  <si>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</si>
  <si>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</si>
  <si>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</si>
  <si>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</si>
  <si>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</si>
  <si>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</si>
  <si>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</si>
  <si>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</si>
  <si>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</si>
  <si>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</si>
  <si>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</si>
  <si>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</si>
  <si>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</si>
  <si>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</si>
  <si>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</si>
  <si>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</si>
  <si>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</si>
  <si>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</si>
  <si>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</si>
  <si>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</si>
  <si>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</si>
  <si>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</si>
  <si>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</si>
  <si>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</si>
  <si>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</si>
  <si>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</si>
  <si>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</si>
  <si>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</si>
  <si>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</si>
  <si>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</si>
  <si>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</si>
  <si>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</si>
  <si>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</si>
  <si>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</si>
  <si>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</si>
  <si>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</si>
  <si>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</si>
  <si>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</si>
  <si>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</si>
  <si>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</si>
  <si>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</si>
  <si>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</si>
  <si>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</si>
  <si>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</si>
  <si>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</si>
  <si>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</si>
  <si>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</si>
  <si>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</si>
  <si>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</si>
  <si>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</si>
  <si>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</si>
  <si>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</si>
  <si>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</si>
  <si>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</si>
  <si>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</si>
  <si>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</si>
  <si>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</si>
  <si>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</si>
  <si>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</si>
  <si>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</si>
  <si>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</si>
  <si>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</si>
  <si>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</si>
  <si>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</si>
  <si>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</si>
  <si>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</si>
  <si>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</si>
  <si>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</si>
  <si>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</si>
  <si>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</si>
  <si>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</si>
  <si>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</si>
  <si>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</si>
  <si>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</si>
  <si>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</si>
  <si>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</si>
  <si>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</si>
  <si>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</si>
  <si>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</si>
  <si>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</si>
  <si>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</si>
  <si>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</si>
  <si>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</si>
  <si>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</si>
  <si>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</si>
  <si>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</si>
  <si>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</si>
  <si>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</si>
  <si>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</si>
  <si>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</si>
  <si>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</si>
  <si>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</si>
  <si>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</si>
  <si>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</si>
  <si>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</si>
  <si>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</si>
  <si>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</si>
  <si>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</si>
  <si>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</si>
  <si>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</si>
  <si>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</si>
  <si>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</si>
  <si>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</si>
  <si>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</si>
  <si>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</si>
  <si>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</si>
  <si>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</si>
  <si>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</si>
  <si>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</si>
  <si>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</si>
  <si>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</si>
  <si>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</si>
  <si>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</si>
  <si>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</si>
  <si>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</si>
  <si>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</si>
  <si>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</si>
  <si>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</si>
  <si>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</si>
  <si>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</si>
  <si>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</si>
  <si>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</si>
  <si>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</si>
  <si>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</si>
  <si>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</si>
  <si>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</si>
  <si>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</si>
  <si>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</si>
  <si>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</si>
  <si>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</si>
  <si>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</si>
  <si>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</si>
  <si>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</si>
  <si>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</si>
  <si>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</si>
  <si>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</si>
  <si>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</si>
  <si>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</si>
  <si>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</si>
  <si>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</si>
  <si>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</si>
  <si>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</si>
  <si>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</si>
  <si>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</si>
  <si>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</si>
  <si>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</si>
  <si>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</si>
  <si>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</si>
  <si>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</si>
  <si>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</si>
  <si>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</si>
  <si>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</si>
  <si>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</si>
  <si>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</si>
  <si>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</si>
  <si>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</si>
  <si>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</si>
  <si>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</si>
  <si>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</si>
  <si>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</si>
  <si>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</si>
  <si>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</si>
  <si>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</si>
  <si>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</si>
  <si>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</si>
  <si>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</si>
  <si>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</si>
  <si>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</si>
  <si>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</si>
  <si>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</si>
  <si>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</si>
  <si>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</si>
  <si>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</si>
  <si>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</si>
  <si>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</si>
  <si>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</si>
  <si>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</si>
  <si>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</si>
  <si>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</si>
  <si>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</si>
  <si>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</si>
  <si>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</si>
  <si>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</si>
  <si>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</si>
  <si>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</si>
  <si>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</si>
  <si>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</si>
  <si>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</si>
  <si>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</si>
  <si>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</si>
  <si>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</si>
  <si>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</si>
  <si>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</si>
  <si>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</si>
  <si>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</si>
  <si>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</si>
  <si>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</si>
  <si>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</si>
  <si>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</si>
  <si>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</si>
  <si>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</si>
  <si>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</si>
  <si>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</si>
  <si>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</si>
  <si>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</si>
  <si>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</si>
  <si>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</si>
  <si>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</si>
  <si>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</si>
  <si>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</si>
  <si>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</si>
  <si>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</si>
  <si>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</si>
  <si>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</si>
  <si>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</si>
  <si>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</si>
  <si>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</si>
  <si>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</si>
  <si>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</si>
  <si>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</si>
  <si>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</si>
  <si>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</si>
  <si>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</si>
  <si>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</si>
  <si>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</si>
  <si>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</si>
  <si>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</si>
  <si>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</si>
  <si>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</si>
  <si>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</si>
  <si>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</si>
  <si>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</si>
  <si>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</si>
  <si>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</si>
  <si>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</si>
  <si>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</si>
  <si>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</si>
  <si>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</si>
  <si>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</si>
  <si>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</si>
  <si>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</si>
  <si>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</si>
  <si>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</si>
  <si>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</si>
  <si>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</si>
  <si>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</si>
  <si>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</si>
  <si>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</si>
  <si>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</si>
  <si>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</si>
  <si>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</si>
  <si>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</si>
  <si>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</si>
  <si>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</si>
  <si>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</si>
  <si>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</si>
  <si>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</si>
  <si>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</si>
  <si>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</si>
  <si>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</si>
  <si>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</si>
  <si>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</si>
  <si>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</si>
  <si>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</si>
  <si>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</si>
  <si>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</si>
  <si>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</si>
  <si>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</si>
  <si>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</si>
  <si>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</si>
  <si>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</si>
  <si>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</si>
  <si>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</si>
  <si>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</si>
  <si>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</si>
  <si>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</si>
  <si>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</si>
  <si>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</si>
  <si>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</si>
  <si>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</si>
  <si>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</si>
  <si>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</si>
  <si>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</si>
  <si>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</si>
  <si>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</si>
  <si>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</si>
  <si>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</si>
  <si>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</si>
  <si>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</si>
  <si>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</si>
  <si>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</si>
  <si>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</si>
  <si>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</si>
  <si>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</si>
  <si>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</si>
  <si>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</si>
  <si>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</si>
  <si>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</si>
  <si>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</si>
  <si>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</si>
  <si>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</si>
  <si>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</si>
  <si>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</si>
  <si>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</si>
  <si>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</si>
  <si>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</si>
  <si>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</si>
  <si>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</si>
  <si>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</si>
  <si>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</si>
  <si>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</si>
  <si>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</si>
  <si>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</si>
  <si>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</si>
  <si>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</si>
  <si>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</si>
  <si>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</si>
  <si>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</si>
  <si>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</si>
  <si>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</si>
  <si>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</si>
  <si>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</si>
  <si>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</si>
  <si>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</si>
  <si>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</si>
  <si>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</si>
  <si>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</si>
  <si>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</si>
  <si>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</si>
  <si>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</si>
  <si>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</si>
  <si>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</si>
  <si>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</si>
  <si>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</si>
  <si>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</si>
  <si>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</si>
  <si>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</si>
  <si>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</si>
  <si>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</si>
  <si>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</si>
  <si>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</si>
  <si>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</si>
  <si>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</si>
  <si>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</si>
  <si>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</si>
  <si>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</si>
  <si>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</si>
  <si>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</si>
  <si>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</si>
  <si>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</si>
  <si>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</si>
  <si>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</si>
  <si>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</si>
  <si>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</si>
  <si>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</si>
  <si>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</si>
  <si>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</si>
  <si>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</si>
  <si>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</si>
  <si>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</si>
  <si>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</si>
  <si>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</si>
  <si>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</si>
  <si>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</si>
  <si>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</si>
  <si>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</si>
  <si>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</si>
  <si>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</si>
  <si>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</si>
  <si>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</si>
  <si>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</si>
  <si>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</si>
  <si>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</si>
  <si>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</si>
  <si>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</si>
  <si>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</si>
  <si>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</si>
  <si>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</si>
  <si>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</si>
  <si>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</si>
  <si>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</si>
  <si>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</si>
  <si>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</si>
  <si>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</si>
  <si>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</si>
  <si>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</si>
  <si>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</si>
  <si>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</si>
  <si>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</si>
  <si>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</si>
  <si>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</si>
  <si>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</si>
  <si>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</si>
  <si>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</si>
  <si>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</si>
  <si>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</si>
  <si>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</si>
  <si>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</si>
  <si>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</si>
  <si>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</si>
  <si>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</si>
  <si>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</si>
  <si>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</si>
  <si>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</si>
  <si>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</si>
  <si>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</si>
  <si>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</si>
  <si>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</si>
  <si>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</si>
  <si>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</si>
  <si>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</si>
  <si>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</si>
  <si>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</si>
  <si>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</si>
  <si>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</si>
  <si>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</si>
  <si>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</si>
  <si>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</si>
  <si>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</si>
  <si>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</si>
  <si>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</si>
  <si>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</si>
  <si>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</si>
  <si>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</si>
  <si>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</si>
  <si>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</si>
  <si>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</si>
  <si>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</si>
  <si>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</si>
  <si>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</si>
  <si>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</si>
  <si>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</si>
  <si>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</si>
  <si>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</si>
  <si>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</si>
  <si>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</si>
  <si>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</si>
  <si>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</si>
  <si>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</si>
  <si>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</si>
  <si>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</si>
  <si>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</si>
  <si>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</si>
  <si>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</si>
  <si>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</si>
  <si>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</si>
  <si>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</si>
  <si>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</si>
  <si>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</si>
  <si>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</si>
  <si>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</si>
  <si>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</si>
  <si>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</si>
  <si>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</si>
  <si>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</si>
  <si>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</si>
  <si>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</si>
  <si>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</si>
  <si>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</si>
  <si>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</si>
  <si>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</si>
  <si>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</si>
  <si>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</si>
  <si>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</si>
  <si>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</si>
  <si>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</si>
  <si>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</si>
  <si>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</si>
  <si>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</si>
  <si>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</si>
  <si>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</si>
  <si>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</si>
  <si>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</si>
  <si>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</si>
  <si>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</si>
  <si>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</si>
  <si>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</si>
  <si>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</si>
  <si>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</si>
  <si>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</si>
  <si>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</si>
  <si>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</si>
  <si>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</si>
  <si>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</si>
  <si>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</si>
  <si>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</si>
  <si>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</si>
  <si>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</si>
  <si>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</si>
  <si>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</si>
  <si>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</si>
  <si>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</si>
  <si>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</si>
  <si>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</si>
  <si>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</si>
  <si>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</si>
  <si>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</si>
  <si>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</si>
  <si>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</si>
  <si>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</si>
  <si>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</si>
  <si>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</si>
  <si>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</si>
  <si>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</si>
  <si>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</si>
  <si>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</si>
  <si>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</si>
  <si>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</si>
  <si>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</si>
  <si>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</si>
  <si>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</si>
  <si>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</si>
  <si>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</si>
  <si>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</si>
  <si>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</si>
  <si>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</si>
  <si>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</si>
  <si>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</si>
  <si>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</si>
  <si>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</si>
  <si>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</si>
  <si>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</si>
  <si>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</si>
  <si>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</si>
  <si>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</si>
  <si>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</si>
  <si>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</si>
  <si>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</si>
  <si>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</si>
  <si>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</si>
  <si>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</si>
  <si>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</si>
  <si>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</si>
  <si>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</si>
  <si>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</si>
  <si>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</si>
  <si>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</si>
  <si>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</si>
  <si>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</si>
  <si>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</si>
  <si>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</si>
  <si>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</si>
  <si>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</si>
  <si>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</si>
  <si>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</si>
  <si>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</si>
  <si>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</si>
  <si>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</si>
  <si>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</si>
  <si>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</si>
  <si>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</si>
  <si>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</si>
  <si>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</si>
  <si>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</si>
  <si>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</si>
  <si>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</si>
  <si>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</si>
  <si>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</si>
  <si>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</si>
  <si>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</si>
  <si>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</si>
  <si>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</si>
  <si>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</si>
  <si>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</si>
  <si>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</si>
  <si>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</si>
  <si>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</si>
  <si>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</si>
  <si>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</si>
  <si>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</si>
  <si>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</si>
  <si>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</si>
  <si>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</si>
  <si>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</si>
  <si>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</si>
  <si>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</si>
  <si>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</si>
  <si>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</si>
  <si>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</si>
  <si>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</si>
  <si>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</si>
  <si>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</si>
  <si>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</si>
  <si>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</si>
  <si>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</si>
  <si>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</si>
  <si>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</si>
  <si>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</si>
  <si>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</si>
  <si>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</si>
  <si>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</si>
  <si>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</si>
  <si>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</si>
  <si>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</si>
  <si>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</si>
  <si>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</si>
  <si>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</si>
  <si>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</si>
  <si>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</si>
  <si>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</si>
  <si>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</si>
  <si>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</si>
  <si>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</si>
  <si>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</si>
  <si>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</si>
  <si>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</si>
  <si>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</si>
  <si>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</si>
  <si>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</si>
  <si>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</si>
  <si>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</si>
  <si>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</si>
  <si>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</si>
  <si>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</si>
  <si>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</si>
  <si>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</si>
  <si>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</si>
  <si>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</si>
  <si>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</si>
  <si>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</si>
  <si>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</si>
  <si>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</si>
  <si>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</si>
  <si>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</si>
  <si>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</si>
  <si>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</si>
  <si>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</si>
  <si>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</si>
  <si>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</si>
  <si>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</si>
  <si>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</si>
  <si>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</si>
  <si>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</si>
  <si>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</si>
  <si>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</si>
  <si>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</si>
  <si>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</si>
  <si>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</si>
  <si>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</si>
  <si>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</si>
  <si>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</si>
  <si>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</si>
  <si>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</si>
  <si>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</si>
  <si>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</si>
  <si>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</si>
  <si>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</si>
  <si>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</si>
  <si>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</si>
  <si>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</si>
  <si>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</si>
  <si>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</si>
  <si>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</si>
  <si>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</si>
  <si>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</si>
  <si>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</si>
  <si>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</si>
  <si>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</si>
  <si>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</si>
  <si>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</si>
  <si>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</si>
  <si>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</si>
  <si>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</si>
  <si>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</si>
  <si>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</si>
  <si>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</si>
  <si>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</si>
  <si>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</si>
  <si>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</si>
  <si>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</si>
  <si>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</si>
  <si>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</si>
  <si>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</si>
  <si>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</si>
  <si>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</si>
  <si>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</si>
  <si>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</si>
  <si>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</si>
  <si>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</si>
  <si>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</si>
  <si>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</si>
  <si>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</si>
  <si>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</si>
  <si>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</si>
  <si>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</si>
  <si>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</si>
  <si>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</si>
  <si>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</si>
  <si>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</si>
  <si>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</si>
  <si>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</si>
  <si>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</si>
  <si>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</si>
  <si>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</si>
  <si>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</si>
  <si>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</si>
  <si>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</si>
  <si>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</si>
  <si>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</si>
  <si>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</si>
  <si>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</si>
  <si>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</si>
  <si>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</si>
  <si>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</si>
  <si>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</si>
  <si>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</si>
  <si>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</si>
  <si>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</si>
  <si>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</si>
  <si>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</si>
  <si>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</si>
  <si>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</si>
  <si>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</si>
  <si>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</si>
  <si>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</si>
  <si>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</si>
  <si>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</si>
  <si>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</si>
  <si>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</si>
  <si>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</si>
  <si>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</si>
  <si>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</si>
  <si>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</si>
  <si>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</si>
  <si>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</si>
  <si>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</si>
  <si>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</si>
  <si>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</si>
  <si>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</si>
  <si>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</si>
  <si>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</si>
  <si>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</si>
  <si>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</si>
  <si>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</si>
  <si>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</si>
  <si>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</si>
  <si>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</si>
  <si>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</si>
  <si>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</si>
  <si>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</si>
  <si>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</si>
  <si>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</si>
  <si>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</si>
  <si>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</si>
  <si>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</si>
  <si>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</si>
  <si>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</si>
  <si>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</si>
  <si>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</si>
  <si>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</si>
  <si>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</si>
  <si>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</si>
  <si>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</si>
  <si>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</si>
  <si>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</si>
  <si>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</si>
  <si>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</si>
  <si>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</si>
  <si>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</si>
  <si>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</si>
  <si>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</si>
  <si>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</si>
  <si>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</si>
  <si>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</si>
  <si>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</si>
  <si>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</si>
  <si>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</si>
  <si>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</si>
  <si>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</si>
  <si>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</si>
  <si>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</si>
  <si>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</si>
  <si>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</si>
  <si>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</si>
  <si>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</si>
  <si>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</si>
  <si>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</si>
  <si>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</si>
  <si>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</si>
  <si>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</si>
  <si>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</si>
  <si>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</si>
  <si>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</si>
  <si>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</si>
  <si>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</si>
  <si>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</si>
  <si>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</si>
  <si>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</si>
  <si>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</si>
  <si>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</si>
  <si>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</si>
  <si>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</si>
  <si>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</si>
  <si>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</si>
  <si>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</si>
  <si>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</si>
  <si>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</si>
  <si>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</si>
  <si>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</si>
  <si>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</si>
  <si>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</si>
  <si>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</si>
  <si>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</si>
  <si>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</si>
  <si>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</si>
  <si>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</si>
  <si>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</si>
  <si>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</si>
  <si>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</si>
  <si>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</si>
  <si>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</si>
  <si>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</si>
  <si>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</si>
  <si>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</si>
  <si>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</si>
  <si>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</si>
  <si>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</si>
  <si>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</si>
  <si>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</si>
  <si>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</si>
  <si>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</si>
  <si>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</si>
  <si>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</si>
  <si>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</si>
  <si>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</si>
  <si>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</si>
  <si>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</si>
  <si>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</si>
  <si>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</si>
  <si>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</si>
  <si>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</si>
  <si>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</si>
  <si>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</si>
  <si>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</si>
  <si>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</si>
  <si>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</si>
  <si>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</si>
  <si>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</si>
  <si>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</si>
  <si>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</si>
  <si>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</si>
  <si>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</si>
  <si>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</si>
  <si>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</si>
  <si>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</si>
  <si>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</si>
  <si>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</si>
  <si>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</si>
  <si>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</si>
  <si>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</si>
  <si>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</si>
  <si>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</si>
  <si>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</si>
  <si>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</si>
  <si>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</si>
  <si>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</si>
  <si>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</si>
  <si>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</si>
  <si>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</si>
  <si>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</si>
  <si>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</si>
  <si>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</si>
  <si>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</si>
  <si>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</si>
  <si>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</si>
  <si>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</si>
  <si>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</si>
  <si>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</si>
  <si>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</si>
  <si>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</si>
  <si>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</si>
  <si>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</si>
  <si>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</si>
  <si>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</si>
  <si>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</si>
  <si>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</si>
  <si>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</si>
  <si>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</si>
  <si>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</si>
  <si>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</si>
  <si>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</si>
  <si>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</si>
  <si>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</si>
  <si>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</si>
  <si>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</si>
  <si>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</si>
  <si>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</si>
  <si>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</si>
  <si>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</si>
  <si>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</si>
  <si>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</si>
  <si>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</si>
  <si>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</si>
  <si>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</si>
  <si>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</si>
  <si>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</si>
  <si>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</si>
  <si>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</si>
  <si>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</si>
  <si>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</si>
  <si>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</si>
  <si>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</si>
  <si>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</si>
  <si>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</si>
  <si>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</si>
  <si>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</si>
  <si>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</si>
  <si>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</si>
  <si>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</si>
  <si>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</si>
  <si>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</si>
  <si>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</si>
  <si>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</si>
  <si>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</si>
  <si>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</si>
  <si>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</si>
  <si>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</si>
  <si>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</si>
  <si>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</si>
  <si>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</si>
  <si>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</si>
  <si>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</si>
  <si>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</si>
  <si>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</si>
  <si>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</si>
  <si>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</si>
  <si>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</si>
  <si>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</si>
  <si>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</si>
  <si>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</si>
  <si>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</si>
  <si>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</si>
  <si>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</si>
  <si>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</si>
  <si>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</si>
  <si>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</si>
  <si>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</si>
  <si>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</si>
  <si>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</si>
  <si>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</si>
  <si>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</si>
  <si>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</si>
  <si>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</si>
  <si>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</si>
  <si>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</si>
  <si>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</si>
  <si>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</si>
  <si>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</si>
  <si>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</si>
  <si>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</si>
  <si>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</si>
  <si>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</si>
  <si>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</si>
  <si>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</si>
  <si>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</si>
  <si>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</si>
  <si>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</si>
  <si>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</si>
  <si>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</si>
  <si>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</si>
  <si>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</si>
  <si>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</si>
  <si>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</si>
  <si>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</si>
  <si>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</si>
  <si>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</si>
  <si>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</si>
  <si>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</si>
  <si>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</si>
  <si>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</si>
  <si>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</si>
  <si>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</si>
  <si>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</si>
  <si>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</si>
  <si>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</si>
  <si>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</si>
  <si>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</si>
  <si>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</si>
  <si>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</si>
  <si>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</si>
  <si>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</si>
  <si>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</si>
  <si>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</si>
  <si>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</si>
  <si>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</si>
  <si>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</si>
  <si>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</si>
  <si>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</si>
  <si>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</si>
  <si>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</si>
  <si>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</si>
  <si>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</si>
  <si>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</si>
  <si>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</si>
  <si>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</si>
  <si>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</si>
  <si>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</si>
  <si>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</si>
  <si>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</si>
  <si>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</si>
  <si>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</si>
  <si>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</si>
  <si>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</si>
  <si>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</si>
  <si>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</si>
  <si>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</si>
  <si>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</si>
  <si>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</si>
  <si>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</si>
  <si>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</si>
  <si>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</si>
  <si>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</si>
  <si>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</si>
  <si>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</si>
  <si>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</si>
  <si>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</si>
  <si>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</si>
  <si>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</si>
  <si>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</si>
  <si>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</si>
  <si>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</si>
  <si>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</si>
  <si>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</si>
  <si>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</si>
  <si>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</si>
  <si>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</si>
  <si>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</si>
  <si>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</si>
  <si>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</si>
  <si>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</si>
  <si>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</si>
  <si>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</si>
  <si>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</si>
  <si>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</si>
  <si>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</si>
  <si>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</si>
  <si>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</si>
  <si>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</si>
  <si>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</si>
  <si>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</si>
  <si>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</si>
  <si>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</si>
  <si>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</si>
  <si>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</si>
  <si>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</si>
  <si>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</si>
  <si>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</si>
  <si>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</si>
  <si>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</si>
  <si>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</si>
  <si>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</si>
  <si>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</si>
  <si>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</si>
  <si>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</si>
  <si>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</si>
  <si>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</si>
  <si>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</si>
  <si>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</si>
  <si>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</si>
  <si>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</si>
  <si>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</si>
  <si>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</si>
  <si>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</si>
  <si>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</si>
  <si>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</si>
  <si>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</si>
  <si>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</si>
  <si>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</si>
  <si>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</si>
  <si>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</si>
  <si>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</si>
  <si>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</si>
  <si>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</si>
  <si>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</si>
  <si>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</si>
  <si>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</si>
  <si>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</si>
  <si>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</si>
  <si>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</si>
  <si>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</si>
  <si>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</si>
  <si>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</si>
  <si>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</si>
  <si>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</si>
  <si>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</si>
  <si>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</si>
  <si>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</si>
  <si>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</si>
  <si>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</si>
  <si>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</si>
  <si>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</si>
  <si>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</si>
  <si>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</si>
  <si>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</si>
  <si>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</si>
  <si>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</si>
  <si>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</si>
  <si>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</si>
  <si>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</si>
  <si>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</si>
  <si>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</si>
  <si>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</si>
  <si>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</si>
  <si>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</si>
  <si>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</si>
  <si>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</si>
  <si>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</si>
  <si>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</si>
  <si>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</si>
  <si>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</si>
  <si>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</si>
  <si>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</si>
  <si>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</si>
  <si>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</si>
  <si>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</si>
  <si>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</si>
  <si>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</si>
  <si>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</si>
  <si>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</si>
  <si>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</si>
  <si>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</si>
  <si>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</si>
  <si>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</si>
  <si>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</si>
  <si>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</si>
  <si>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</si>
  <si>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</si>
  <si>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</si>
  <si>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</si>
  <si>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</si>
  <si>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</si>
  <si>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</si>
  <si>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</si>
  <si>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</si>
  <si>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</si>
  <si>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</si>
  <si>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</si>
  <si>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</si>
  <si>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</si>
  <si>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</si>
  <si>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</si>
  <si>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</si>
  <si>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</si>
  <si>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</si>
  <si>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</si>
  <si>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</si>
  <si>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</si>
  <si>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</si>
  <si>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</si>
  <si>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</si>
  <si>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</si>
  <si>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</si>
  <si>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</si>
  <si>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</si>
  <si>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</si>
  <si>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</si>
  <si>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</si>
  <si>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</si>
  <si>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</si>
  <si>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</si>
  <si>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</si>
  <si>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</si>
  <si>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</si>
  <si>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</si>
  <si>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</si>
  <si>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</si>
  <si>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</si>
  <si>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</si>
  <si>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</si>
  <si>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</si>
  <si>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</si>
  <si>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</si>
  <si>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</si>
  <si>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</si>
  <si>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</si>
  <si>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</si>
  <si>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</si>
  <si>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</si>
  <si>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</si>
  <si>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</si>
  <si>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</si>
  <si>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</si>
  <si>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</si>
  <si>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</si>
  <si>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</si>
  <si>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</si>
  <si>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</si>
  <si>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</si>
  <si>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</si>
  <si>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</si>
  <si>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</si>
  <si>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</si>
  <si>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</si>
  <si>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</si>
  <si>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</si>
  <si>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</si>
  <si>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</si>
  <si>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</si>
  <si>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</si>
  <si>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</si>
  <si>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</si>
  <si>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</si>
  <si>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</si>
  <si>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</si>
  <si>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</si>
  <si>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</si>
  <si>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</si>
  <si>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</si>
  <si>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</si>
  <si>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</si>
  <si>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</si>
  <si>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</si>
  <si>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</si>
  <si>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</si>
  <si>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</si>
  <si>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</si>
  <si>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</si>
  <si>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</si>
  <si>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</si>
  <si>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</si>
  <si>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</si>
  <si>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</si>
  <si>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</si>
  <si>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</si>
  <si>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</si>
  <si>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</si>
  <si>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</si>
  <si>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</si>
  <si>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</si>
  <si>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</si>
  <si>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</si>
  <si>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</si>
  <si>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</si>
  <si>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</si>
  <si>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</si>
  <si>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</si>
  <si>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</si>
  <si>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</si>
  <si>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</si>
  <si>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</si>
  <si>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</si>
  <si>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</si>
  <si>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</si>
  <si>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</si>
  <si>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</si>
  <si>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</si>
  <si>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</si>
  <si>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</si>
  <si>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</si>
  <si>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</si>
  <si>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</si>
  <si>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</si>
  <si>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</si>
  <si>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</si>
  <si>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</si>
  <si>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</si>
  <si>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</si>
  <si>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</si>
  <si>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</si>
  <si>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</si>
  <si>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</si>
  <si>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</si>
  <si>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</si>
  <si>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</si>
  <si>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</si>
  <si>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</si>
  <si>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</si>
  <si>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</si>
  <si>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</si>
  <si>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</si>
  <si>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</si>
  <si>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</si>
  <si>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</si>
  <si>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</si>
  <si>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</si>
  <si>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</si>
  <si>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</si>
  <si>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</si>
  <si>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</si>
  <si>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</si>
  <si>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</si>
  <si>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</si>
  <si>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</si>
  <si>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</si>
  <si>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</si>
  <si>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</si>
  <si>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</si>
  <si>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</si>
  <si>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</si>
  <si>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</si>
  <si>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</si>
  <si>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</si>
  <si>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</si>
  <si>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</si>
  <si>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</si>
  <si>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</si>
  <si>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</si>
  <si>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</si>
  <si>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</si>
  <si>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</si>
  <si>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</si>
  <si>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</si>
  <si>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</si>
  <si>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</si>
  <si>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</si>
  <si>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</si>
  <si>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</si>
  <si>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</si>
  <si>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</si>
  <si>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</si>
  <si>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</si>
  <si>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</si>
  <si>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</si>
  <si>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</si>
  <si>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</si>
  <si>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</si>
  <si>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</si>
  <si>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</si>
  <si>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</si>
  <si>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</si>
  <si>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</si>
  <si>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</si>
  <si>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</si>
  <si>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</si>
  <si>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</si>
  <si>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</si>
  <si>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</si>
  <si>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</si>
  <si>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</si>
  <si>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</si>
  <si>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</si>
  <si>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</si>
  <si>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</si>
  <si>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</si>
  <si>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</si>
  <si>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</si>
  <si>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</si>
  <si>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</si>
  <si>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</si>
  <si>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</si>
  <si>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</si>
  <si>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</si>
  <si>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</si>
  <si>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</si>
  <si>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</si>
  <si>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</si>
  <si>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</si>
  <si>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</si>
  <si>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</si>
  <si>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</si>
  <si>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</si>
  <si>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</si>
  <si>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</si>
  <si>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</si>
  <si>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</si>
  <si>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</si>
  <si>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</si>
  <si>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</si>
  <si>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</si>
  <si>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</si>
  <si>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</si>
  <si>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</si>
  <si>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</si>
  <si>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</si>
  <si>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</si>
  <si>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</si>
  <si>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</si>
  <si>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</si>
  <si>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</si>
  <si>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</si>
  <si>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</si>
  <si>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</si>
  <si>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</si>
  <si>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</si>
  <si>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</si>
  <si>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</si>
  <si>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</si>
  <si>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</si>
  <si>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</si>
  <si>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</si>
  <si>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</si>
  <si>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</si>
  <si>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</si>
  <si>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</si>
  <si>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</si>
  <si>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</si>
  <si>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</si>
  <si>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</si>
  <si>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</si>
  <si>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</si>
  <si>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</si>
  <si>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</si>
  <si>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</si>
  <si>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</si>
  <si>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</si>
  <si>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</si>
  <si>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</si>
  <si>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</si>
  <si>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</si>
  <si>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</si>
  <si>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</si>
  <si>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</si>
  <si>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</si>
  <si>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</si>
  <si>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</si>
  <si>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</si>
  <si>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</si>
  <si>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</si>
  <si>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</si>
  <si>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</si>
  <si>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</si>
  <si>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</si>
  <si>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</si>
  <si>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</si>
  <si>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</si>
  <si>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</si>
  <si>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</si>
  <si>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</si>
  <si>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</si>
  <si>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</si>
  <si>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</si>
  <si>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</si>
  <si>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</si>
  <si>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</si>
  <si>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</si>
  <si>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</si>
  <si>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</si>
  <si>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</si>
  <si>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</si>
  <si>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</si>
  <si>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</si>
  <si>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</si>
  <si>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</si>
  <si>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</si>
  <si>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</si>
  <si>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</si>
  <si>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</si>
  <si>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</si>
  <si>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</si>
  <si>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</si>
  <si>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</si>
  <si>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</si>
  <si>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</si>
  <si>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</si>
  <si>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</si>
  <si>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</si>
  <si>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</si>
  <si>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</si>
  <si>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</si>
  <si>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</si>
  <si>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</si>
  <si>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</si>
  <si>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</si>
  <si>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</si>
  <si>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</si>
  <si>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</si>
  <si>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</si>
  <si>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</si>
  <si>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</si>
  <si>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</si>
  <si>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</si>
  <si>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</si>
  <si>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</si>
  <si>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</si>
  <si>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</si>
  <si>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</si>
  <si>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</si>
  <si>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</si>
  <si>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</si>
  <si>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</si>
  <si>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</si>
  <si>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</si>
  <si>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</si>
  <si>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</si>
  <si>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</si>
  <si>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</si>
  <si>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</si>
  <si>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</si>
  <si>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</si>
  <si>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</si>
  <si>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</si>
  <si>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</si>
  <si>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</si>
  <si>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</si>
  <si>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</si>
  <si>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</si>
  <si>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</si>
  <si>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</si>
  <si>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</si>
  <si>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</si>
  <si>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</si>
  <si>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</si>
  <si>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</si>
  <si>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</si>
  <si>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</si>
  <si>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</si>
  <si>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</si>
  <si>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</si>
  <si>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</si>
  <si>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</si>
  <si>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</si>
  <si>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</si>
  <si>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</si>
  <si>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</si>
  <si>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</si>
  <si>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</si>
  <si>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</si>
  <si>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</si>
  <si>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</si>
  <si>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</si>
  <si>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</si>
  <si>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</si>
  <si>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</si>
  <si>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</si>
  <si>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</si>
  <si>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</si>
  <si>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</si>
  <si>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</si>
  <si>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</si>
  <si>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</si>
  <si>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</si>
  <si>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</si>
  <si>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</si>
  <si>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</si>
  <si>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</si>
  <si>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</si>
  <si>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</si>
  <si>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</si>
  <si>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</si>
  <si>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</si>
  <si>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</si>
  <si>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</si>
  <si>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</si>
  <si>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</si>
  <si>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</si>
  <si>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</si>
  <si>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</si>
  <si>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</si>
  <si>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</si>
  <si>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</si>
  <si>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</si>
  <si>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</si>
  <si>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</si>
  <si>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</si>
  <si>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</si>
  <si>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</si>
  <si>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</si>
  <si>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</si>
  <si>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</si>
  <si>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</si>
  <si>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</si>
  <si>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</si>
  <si>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</si>
  <si>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</si>
  <si>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</si>
  <si>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</si>
  <si>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</si>
  <si>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</si>
  <si>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</si>
  <si>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</si>
  <si>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</si>
  <si>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</si>
  <si>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</si>
  <si>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</si>
  <si>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</si>
  <si>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</si>
  <si>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</si>
  <si>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</si>
  <si>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</si>
  <si>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</si>
  <si>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</si>
  <si>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</si>
  <si>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</si>
  <si>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</si>
  <si>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</si>
  <si>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</si>
  <si>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</si>
  <si>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</si>
  <si>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</si>
  <si>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</si>
  <si>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</si>
  <si>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</si>
  <si>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</si>
  <si>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</si>
  <si>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</si>
  <si>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</si>
  <si>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</si>
  <si>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</si>
  <si>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</si>
  <si>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</si>
  <si>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</si>
  <si>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</si>
  <si>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</si>
  <si>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</si>
  <si>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</si>
  <si>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</si>
  <si>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</si>
  <si>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</si>
  <si>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</si>
  <si>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</si>
  <si>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</si>
  <si>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</si>
  <si>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</si>
  <si>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</si>
  <si>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</si>
  <si>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</si>
  <si>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</si>
  <si>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</si>
  <si>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</si>
  <si>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</si>
  <si>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</si>
  <si>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</si>
  <si>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</si>
  <si>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</si>
  <si>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</si>
  <si>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</si>
  <si>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</si>
  <si>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</si>
  <si>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</si>
  <si>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</si>
  <si>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</si>
  <si>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</si>
  <si>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</si>
  <si>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</si>
  <si>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</si>
  <si>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</si>
  <si>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</si>
  <si>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</si>
  <si>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</si>
  <si>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</si>
  <si>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</si>
  <si>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</si>
  <si>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</si>
  <si>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</si>
  <si>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</si>
  <si>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</si>
  <si>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</si>
  <si>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</si>
  <si>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</si>
  <si>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</si>
  <si>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</si>
  <si>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</si>
  <si>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</si>
  <si>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</si>
  <si>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</si>
  <si>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</si>
  <si>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</si>
  <si>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</si>
  <si>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</si>
  <si>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</si>
  <si>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</si>
  <si>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</si>
  <si>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</si>
  <si>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</si>
  <si>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</si>
  <si>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</si>
  <si>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</si>
  <si>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</si>
  <si>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</si>
  <si>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</si>
  <si>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</si>
  <si>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</si>
  <si>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</si>
  <si>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</si>
  <si>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</si>
  <si>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</si>
  <si>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</si>
  <si>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</si>
  <si>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</si>
  <si>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</si>
  <si>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</si>
  <si>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</si>
  <si>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</si>
  <si>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</si>
  <si>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</si>
  <si>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</si>
  <si>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</si>
  <si>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</si>
  <si>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</si>
  <si>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</si>
  <si>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</si>
  <si>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</si>
  <si>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</si>
  <si>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</si>
  <si>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</si>
  <si>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</si>
  <si>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</si>
  <si>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</si>
  <si>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</si>
  <si>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</si>
  <si>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</si>
  <si>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</si>
  <si>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</si>
  <si>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</si>
  <si>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</si>
  <si>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</si>
  <si>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</si>
  <si>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</si>
  <si>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</si>
  <si>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</si>
  <si>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</si>
  <si>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</si>
  <si>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</si>
  <si>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</si>
  <si>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</si>
  <si>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</si>
  <si>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</si>
  <si>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</si>
  <si>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</si>
  <si>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</si>
  <si>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</si>
  <si>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</si>
  <si>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</si>
  <si>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</si>
  <si>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</si>
  <si>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</si>
  <si>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</si>
  <si>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</si>
  <si>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</si>
  <si>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</si>
  <si>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</si>
  <si>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</si>
  <si>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</si>
  <si>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</si>
  <si>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</si>
  <si>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</si>
  <si>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</si>
  <si>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</si>
  <si>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</si>
  <si>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</si>
  <si>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</si>
  <si>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</si>
  <si>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</si>
  <si>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</si>
  <si>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</si>
  <si>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</si>
  <si>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</si>
  <si>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</si>
  <si>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</si>
  <si>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</si>
  <si>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</si>
  <si>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</si>
  <si>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</si>
  <si>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</si>
  <si>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</si>
  <si>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</si>
  <si>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</si>
  <si>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</si>
  <si>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</si>
  <si>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</si>
  <si>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</si>
  <si>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</si>
  <si>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</si>
  <si>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</si>
  <si>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</si>
  <si>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</si>
  <si>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</si>
  <si>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</si>
  <si>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</si>
  <si>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</si>
  <si>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</si>
  <si>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</si>
  <si>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</si>
  <si>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</si>
  <si>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</si>
  <si>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</si>
  <si>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</si>
  <si>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</si>
  <si>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</si>
  <si>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</si>
  <si>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</si>
  <si>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</si>
  <si>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</si>
  <si>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</si>
  <si>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</si>
  <si>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</si>
  <si>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</si>
  <si>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</si>
  <si>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</si>
  <si>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</si>
  <si>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</si>
  <si>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</si>
  <si>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</si>
  <si>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</si>
  <si>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</si>
  <si>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</si>
  <si>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</si>
  <si>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</si>
  <si>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</si>
  <si>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</si>
  <si>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</si>
  <si>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</si>
  <si>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</si>
  <si>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</si>
  <si>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</si>
  <si>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</si>
  <si>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</si>
  <si>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</si>
  <si>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</si>
  <si>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</si>
  <si>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</si>
  <si>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</si>
  <si>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</si>
  <si>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</si>
  <si>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</si>
  <si>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</si>
  <si>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</si>
  <si>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</si>
  <si>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</si>
  <si>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</si>
  <si>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</si>
  <si>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</si>
  <si>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</si>
  <si>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</si>
  <si>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</si>
  <si>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</si>
  <si>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</si>
  <si>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</si>
  <si>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</si>
  <si>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</si>
  <si>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</si>
  <si>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</si>
  <si>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</si>
  <si>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</si>
  <si>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</si>
  <si>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</si>
  <si>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</si>
  <si>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</si>
  <si>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</si>
  <si>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</si>
  <si>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</si>
  <si>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</si>
  <si>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</si>
  <si>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</si>
  <si>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</si>
  <si>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</si>
  <si>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</si>
  <si>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</si>
  <si>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</si>
  <si>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</si>
  <si>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</si>
  <si>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</si>
  <si>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</si>
  <si>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</si>
  <si>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</si>
  <si>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</si>
  <si>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</si>
  <si>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</si>
  <si>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</si>
  <si>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</si>
  <si>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</si>
  <si>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</si>
  <si>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</si>
  <si>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</si>
  <si>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</si>
  <si>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</si>
  <si>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</si>
  <si>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</si>
  <si>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</si>
  <si>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</si>
  <si>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</si>
  <si>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</si>
  <si>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</si>
  <si>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</si>
  <si>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</si>
  <si>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</si>
  <si>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</si>
  <si>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</si>
  <si>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</si>
  <si>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</si>
  <si>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</si>
  <si>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</si>
  <si>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</si>
  <si>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</si>
  <si>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</si>
  <si>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</si>
  <si>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</si>
  <si>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</si>
  <si>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</si>
  <si>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</si>
  <si>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</si>
  <si>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</si>
  <si>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</si>
  <si>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</si>
  <si>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</si>
  <si>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</si>
  <si>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</si>
  <si>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</si>
  <si>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</si>
  <si>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</si>
  <si>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</si>
  <si>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</si>
  <si>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</si>
  <si>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</si>
  <si>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</si>
  <si>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</si>
  <si>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</si>
  <si>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</si>
  <si>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</si>
  <si>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</si>
  <si>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</si>
  <si>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</si>
  <si>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</si>
  <si>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</si>
  <si>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</si>
  <si>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</si>
  <si>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</si>
  <si>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</si>
  <si>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</si>
  <si>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</si>
  <si>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</si>
  <si>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</si>
  <si>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</si>
  <si>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</si>
  <si>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</si>
  <si>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</si>
  <si>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</si>
  <si>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</si>
  <si>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</si>
  <si>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</si>
  <si>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</si>
  <si>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</si>
  <si>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</si>
  <si>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</si>
  <si>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</si>
  <si>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</si>
  <si>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</si>
  <si>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</si>
  <si>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</si>
  <si>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</si>
  <si>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</si>
  <si>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</si>
  <si>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</si>
  <si>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</si>
  <si>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</si>
  <si>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</si>
  <si>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</si>
  <si>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</si>
  <si>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</si>
  <si>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</si>
  <si>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</si>
  <si>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</si>
  <si>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</si>
  <si>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</si>
  <si>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</si>
  <si>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</si>
  <si>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</si>
  <si>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</si>
  <si>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</si>
  <si>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</si>
  <si>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</si>
  <si>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</si>
  <si>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</si>
  <si>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</si>
  <si>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</si>
  <si>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</si>
  <si>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</si>
  <si>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</si>
  <si>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</si>
  <si>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</si>
  <si>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</si>
  <si>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</si>
  <si>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</si>
  <si>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</si>
  <si>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</si>
  <si>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</si>
  <si>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</si>
  <si>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</si>
  <si>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</si>
  <si>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</si>
  <si>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</si>
  <si>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</si>
  <si>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</si>
  <si>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</si>
  <si>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</si>
  <si>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</si>
  <si>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</si>
  <si>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</si>
  <si>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</si>
  <si>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</si>
  <si>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</si>
  <si>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</si>
  <si>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</si>
  <si>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</si>
  <si>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</si>
  <si>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</si>
  <si>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</si>
  <si>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</si>
  <si>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</si>
  <si>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</si>
  <si>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</si>
  <si>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</si>
  <si>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</si>
  <si>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</si>
  <si>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</si>
  <si>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</si>
  <si>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</si>
  <si>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</si>
  <si>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</si>
  <si>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</si>
  <si>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</si>
  <si>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</si>
  <si>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</si>
  <si>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</si>
  <si>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</si>
  <si>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</si>
  <si>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</si>
  <si>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</si>
  <si>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</si>
  <si>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</si>
  <si>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</si>
  <si>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</si>
  <si>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</si>
  <si>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</si>
  <si>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</si>
  <si>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</si>
  <si>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</si>
  <si>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</si>
  <si>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</si>
  <si>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</si>
  <si>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</si>
  <si>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</si>
  <si>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</si>
  <si>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</si>
  <si>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</si>
  <si>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</si>
  <si>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</si>
  <si>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</si>
  <si>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</si>
  <si>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</si>
  <si>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</si>
  <si>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</si>
  <si>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</si>
  <si>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</si>
  <si>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</si>
  <si>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</si>
  <si>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</si>
  <si>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</si>
  <si>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</si>
  <si>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</si>
  <si>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</si>
  <si>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</si>
  <si>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</si>
  <si>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</si>
  <si>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</si>
  <si>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</si>
  <si>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</si>
  <si>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</si>
  <si>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</si>
  <si>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</si>
  <si>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</si>
  <si>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</si>
  <si>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</si>
  <si>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</si>
  <si>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</si>
  <si>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</si>
  <si>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</si>
  <si>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</si>
  <si>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</si>
  <si>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</si>
  <si>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</si>
  <si>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</si>
  <si>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</si>
  <si>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</si>
  <si>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</si>
  <si>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</si>
  <si>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</si>
  <si>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</si>
  <si>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</si>
  <si>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</si>
  <si>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</si>
  <si>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</si>
  <si>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</si>
  <si>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</si>
  <si>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</si>
  <si>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</si>
  <si>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</si>
  <si>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</si>
  <si>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</si>
  <si>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</si>
  <si>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</si>
  <si>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</si>
  <si>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</si>
  <si>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</si>
  <si>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</si>
  <si>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</si>
  <si>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</si>
  <si>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</si>
  <si>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</si>
  <si>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</si>
  <si>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</si>
  <si>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</si>
  <si>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</si>
  <si>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</si>
  <si>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</si>
  <si>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</si>
  <si>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</si>
  <si>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</si>
  <si>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</si>
  <si>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</si>
  <si>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</si>
  <si>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</si>
  <si>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</si>
  <si>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</si>
  <si>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</si>
  <si>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</si>
  <si>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</si>
  <si>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</si>
  <si>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</si>
  <si>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</si>
  <si>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</si>
  <si>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</si>
  <si>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</si>
  <si>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</si>
  <si>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</si>
  <si>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</si>
  <si>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</si>
  <si>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</si>
  <si>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</si>
  <si>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</si>
  <si>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</si>
  <si>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</si>
  <si>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</si>
  <si>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</si>
  <si>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</si>
  <si>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</si>
  <si>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</si>
  <si>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</si>
  <si>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</si>
  <si>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</si>
  <si>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</si>
  <si>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</si>
  <si>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</si>
  <si>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</si>
  <si>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</si>
  <si>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</si>
  <si>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</si>
  <si>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</si>
  <si>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</si>
  <si>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</si>
  <si>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</si>
  <si>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</si>
  <si>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</si>
  <si>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</si>
  <si>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</si>
  <si>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</si>
  <si>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</si>
  <si>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</si>
  <si>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</si>
  <si>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</si>
  <si>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</si>
  <si>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</si>
  <si>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</si>
  <si>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</si>
  <si>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</si>
  <si>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</si>
  <si>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</si>
  <si>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</si>
  <si>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</si>
  <si>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</si>
  <si>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</si>
  <si>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</si>
  <si>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</si>
  <si>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</si>
  <si>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</si>
  <si>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</si>
  <si>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</si>
  <si>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</si>
  <si>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</si>
  <si>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</si>
  <si>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</si>
  <si>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</si>
  <si>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</si>
  <si>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</si>
  <si>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</si>
  <si>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</si>
  <si>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</si>
  <si>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</si>
  <si>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</si>
  <si>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</si>
  <si>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</si>
  <si>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</si>
  <si>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</si>
  <si>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</si>
  <si>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</si>
  <si>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</si>
  <si>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</si>
  <si>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</si>
  <si>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</si>
  <si>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</si>
  <si>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</si>
  <si>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</si>
  <si>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</si>
  <si>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</si>
  <si>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</si>
  <si>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</si>
  <si>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</si>
  <si>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</si>
  <si>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</si>
  <si>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</si>
  <si>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</si>
  <si>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</si>
  <si>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</si>
  <si>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</si>
  <si>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</si>
  <si>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</si>
  <si>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</si>
  <si>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</si>
  <si>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</si>
  <si>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</si>
  <si>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</si>
  <si>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</si>
  <si>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</si>
  <si>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</si>
  <si>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</si>
  <si>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</si>
  <si>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</si>
  <si>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</si>
  <si>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</si>
  <si>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</si>
  <si>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</si>
  <si>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</si>
  <si>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</si>
  <si>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</si>
  <si>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</si>
  <si>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</si>
  <si>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</si>
  <si>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</si>
  <si>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</si>
  <si>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</si>
  <si>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</si>
  <si>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</si>
  <si>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</si>
  <si>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</si>
  <si>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</si>
  <si>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</si>
  <si>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</si>
  <si>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</si>
  <si>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</si>
  <si>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</si>
  <si>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</si>
  <si>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</si>
  <si>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</si>
  <si>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</si>
  <si>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</si>
  <si>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</si>
  <si>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</si>
  <si>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</si>
  <si>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</si>
  <si>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</si>
  <si>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</si>
  <si>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</si>
  <si>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</si>
  <si>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</si>
  <si>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</si>
  <si>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</si>
  <si>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</si>
  <si>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</si>
  <si>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</si>
  <si>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</si>
  <si>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</si>
  <si>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</si>
  <si>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</si>
  <si>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</si>
  <si>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</si>
  <si>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</si>
  <si>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</si>
  <si>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</si>
  <si>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</si>
  <si>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</si>
  <si>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</si>
  <si>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</si>
  <si>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</si>
  <si>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</si>
  <si>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</si>
  <si>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</si>
  <si>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</si>
  <si>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</si>
  <si>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</si>
  <si>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</si>
  <si>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</si>
  <si>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</si>
  <si>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</si>
  <si>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</si>
  <si>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</si>
  <si>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</si>
  <si>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</si>
  <si>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</si>
  <si>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</si>
  <si>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</si>
  <si>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</si>
  <si>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</si>
  <si>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</si>
  <si>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</si>
  <si>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</si>
  <si>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</si>
  <si>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</si>
  <si>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</si>
  <si>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</si>
  <si>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</si>
  <si>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</si>
  <si>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</si>
  <si>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</si>
  <si>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</si>
  <si>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</si>
  <si>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</si>
  <si>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</si>
  <si>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</si>
  <si>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</si>
  <si>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</si>
  <si>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</si>
  <si>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</si>
  <si>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</si>
  <si>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</si>
  <si>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</si>
  <si>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</si>
  <si>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</si>
  <si>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</si>
  <si>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</si>
  <si>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</si>
  <si>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</si>
  <si>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</si>
  <si>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</si>
  <si>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</si>
  <si>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</si>
  <si>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</si>
  <si>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</si>
  <si>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</si>
  <si>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</si>
  <si>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</si>
  <si>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</si>
  <si>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</si>
  <si>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</si>
  <si>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</si>
  <si>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</si>
  <si>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</si>
  <si>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</si>
  <si>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</si>
  <si>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</si>
  <si>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</si>
  <si>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</si>
  <si>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</si>
  <si>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</si>
  <si>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</si>
  <si>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</si>
  <si>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</si>
  <si>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</si>
  <si>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</si>
  <si>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</si>
  <si>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</si>
  <si>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</si>
  <si>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</si>
  <si>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</si>
  <si>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</si>
  <si>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</si>
  <si>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</si>
  <si>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</si>
  <si>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</si>
  <si>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</si>
  <si>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</si>
  <si>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</si>
  <si>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</si>
  <si>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</si>
  <si>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</si>
  <si>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</si>
  <si>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</si>
  <si>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</si>
  <si>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</si>
  <si>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</si>
  <si>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</si>
  <si>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</si>
  <si>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</si>
  <si>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</si>
  <si>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</si>
  <si>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</si>
  <si>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</si>
  <si>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</si>
  <si>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</si>
  <si>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</si>
  <si>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</si>
  <si>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</si>
  <si>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</si>
  <si>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</si>
  <si>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</si>
  <si>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</si>
  <si>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</si>
  <si>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</si>
  <si>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</si>
  <si>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</si>
  <si>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</si>
  <si>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</si>
  <si>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</si>
  <si>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</si>
  <si>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</si>
  <si>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</si>
  <si>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</si>
  <si>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</si>
  <si>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</si>
  <si>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</si>
  <si>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</si>
  <si>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</si>
  <si>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</si>
  <si>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</si>
  <si>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</si>
  <si>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</si>
  <si>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</si>
  <si>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</si>
  <si>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</si>
  <si>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</si>
  <si>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</si>
  <si>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</si>
  <si>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</si>
  <si>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</si>
  <si>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</si>
  <si>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</si>
  <si>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</si>
  <si>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</si>
  <si>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</si>
  <si>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</si>
  <si>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</si>
  <si>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</si>
  <si>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</si>
  <si>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</si>
  <si>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</si>
  <si>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</si>
  <si>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</si>
  <si>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</si>
  <si>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</si>
  <si>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</si>
  <si>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</si>
  <si>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</si>
  <si>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</si>
  <si>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</si>
  <si>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</si>
  <si>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</si>
  <si>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</si>
  <si>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</si>
  <si>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</si>
  <si>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</si>
  <si>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</si>
  <si>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</si>
  <si>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</si>
  <si>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</si>
  <si>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</si>
  <si>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</si>
  <si>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</si>
  <si>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</si>
  <si>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</si>
  <si>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</si>
  <si>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</si>
  <si>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</si>
  <si>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</si>
  <si>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</si>
  <si>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</si>
  <si>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</si>
  <si>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</si>
  <si>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</si>
  <si>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</si>
  <si>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</si>
  <si>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</si>
  <si>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</si>
  <si>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</si>
  <si>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</si>
  <si>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</si>
  <si>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</si>
  <si>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</si>
  <si>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</si>
  <si>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</si>
  <si>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</si>
  <si>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</si>
  <si>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</si>
  <si>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</si>
  <si>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</si>
  <si>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</si>
  <si>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</si>
  <si>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</si>
  <si>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</si>
  <si>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</si>
  <si>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</si>
  <si>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</si>
  <si>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</si>
  <si>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</si>
  <si>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</si>
  <si>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</si>
  <si>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</si>
  <si>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</si>
  <si>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</si>
  <si>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</si>
  <si>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</si>
  <si>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</si>
  <si>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</si>
  <si>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</si>
  <si>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</si>
  <si>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</si>
  <si>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</si>
  <si>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</si>
  <si>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</si>
  <si>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</si>
  <si>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</si>
  <si>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</si>
  <si>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</si>
  <si>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</si>
  <si>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</si>
  <si>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</si>
  <si>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</si>
  <si>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</si>
  <si>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</si>
  <si>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</si>
  <si>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</si>
  <si>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</si>
  <si>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</si>
  <si>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</si>
  <si>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</si>
  <si>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</si>
  <si>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</si>
  <si>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</si>
  <si>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</si>
  <si>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</si>
  <si>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</si>
  <si>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</si>
  <si>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</si>
  <si>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</si>
  <si>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</si>
  <si>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</si>
  <si>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</si>
  <si>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</si>
  <si>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</si>
  <si>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</si>
  <si>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</si>
  <si>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</si>
  <si>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</si>
  <si>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</si>
  <si>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</si>
  <si>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</si>
  <si>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</si>
  <si>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</si>
  <si>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</si>
  <si>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</si>
  <si>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</si>
  <si>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</si>
  <si>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</si>
  <si>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</si>
  <si>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</si>
  <si>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</si>
  <si>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</si>
  <si>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</si>
  <si>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</si>
  <si>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</si>
  <si>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</si>
  <si>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</si>
  <si>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</si>
  <si>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</si>
  <si>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</si>
  <si>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</si>
  <si>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</si>
  <si>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</si>
  <si>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</si>
  <si>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</si>
  <si>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</si>
  <si>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</si>
  <si>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</si>
  <si>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</si>
  <si>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</si>
  <si>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</si>
  <si>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</si>
  <si>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</si>
  <si>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</si>
  <si>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</si>
  <si>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</si>
  <si>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</si>
  <si>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</si>
  <si>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</si>
  <si>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</si>
  <si>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</si>
  <si>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</si>
  <si>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</si>
  <si>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</si>
  <si>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</si>
  <si>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</si>
  <si>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</si>
  <si>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</si>
  <si>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</si>
  <si>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</si>
  <si>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</si>
  <si>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</si>
  <si>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</si>
  <si>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</si>
  <si>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</si>
  <si>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</si>
  <si>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</si>
  <si>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</si>
  <si>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</si>
  <si>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</si>
  <si>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</si>
  <si>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</si>
  <si>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</si>
  <si>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</si>
  <si>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</si>
  <si>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</si>
  <si>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</si>
  <si>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</si>
  <si>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</si>
  <si>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</si>
  <si>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</si>
  <si>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</si>
  <si>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</si>
  <si>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</si>
  <si>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</si>
  <si>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</si>
  <si>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</si>
  <si>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</si>
  <si>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</si>
  <si>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</si>
  <si>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</si>
  <si>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</si>
  <si>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</si>
  <si>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</si>
  <si>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</si>
  <si>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</si>
  <si>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</si>
  <si>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</si>
  <si>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</si>
  <si>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</si>
  <si>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</si>
  <si>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</si>
  <si>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</si>
  <si>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</si>
  <si>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</si>
  <si>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</si>
  <si>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</si>
  <si>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</si>
  <si>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</si>
  <si>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</si>
  <si>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</si>
  <si>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</si>
  <si>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</si>
  <si>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</si>
  <si>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</si>
  <si>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</si>
  <si>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</si>
  <si>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</si>
  <si>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</si>
  <si>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</si>
  <si>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</si>
  <si>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</si>
  <si>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</si>
  <si>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</si>
  <si>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</si>
  <si>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</si>
  <si>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</si>
  <si>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</si>
  <si>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</si>
  <si>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</si>
  <si>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</si>
  <si>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</si>
  <si>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</si>
  <si>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</si>
  <si>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</si>
  <si>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</si>
  <si>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</si>
  <si>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</si>
  <si>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</si>
  <si>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</si>
  <si>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</si>
  <si>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</si>
  <si>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</si>
  <si>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</si>
  <si>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</si>
  <si>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</si>
  <si>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</si>
  <si>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</si>
  <si>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</si>
  <si>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</si>
  <si>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</si>
  <si>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</si>
  <si>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</si>
  <si>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</si>
  <si>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</si>
  <si>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</si>
  <si>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</si>
  <si>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</si>
  <si>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</si>
  <si>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</si>
  <si>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</si>
  <si>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</si>
  <si>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</si>
  <si>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</si>
  <si>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</si>
  <si>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</si>
  <si>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</si>
  <si>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</si>
  <si>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</si>
  <si>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</si>
  <si>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</si>
  <si>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</si>
  <si>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</si>
  <si>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</si>
  <si>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</si>
  <si>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</si>
  <si>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</si>
  <si>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</si>
  <si>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</si>
  <si>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</si>
  <si>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</si>
  <si>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</si>
  <si>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</si>
  <si>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</si>
  <si>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</si>
  <si>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</si>
  <si>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</si>
  <si>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</si>
  <si>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</si>
  <si>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</si>
  <si>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</si>
  <si>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</si>
  <si>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</si>
  <si>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</si>
  <si>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</si>
  <si>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</si>
  <si>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</si>
  <si>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</si>
  <si>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</si>
  <si>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</si>
  <si>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</si>
  <si>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</si>
  <si>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</si>
  <si>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</si>
  <si>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</si>
  <si>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</si>
  <si>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</si>
  <si>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</si>
  <si>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</si>
  <si>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</si>
  <si>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</si>
  <si>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</si>
  <si>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</si>
  <si>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</si>
  <si>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</si>
  <si>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</si>
  <si>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</si>
  <si>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</si>
  <si>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</si>
  <si>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</si>
  <si>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</si>
  <si>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</si>
  <si>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</si>
  <si>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</si>
  <si>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</si>
  <si>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</si>
  <si>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</si>
  <si>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</si>
  <si>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</si>
  <si>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</si>
  <si>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</si>
  <si>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</si>
  <si>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</si>
  <si>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</si>
  <si>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</si>
  <si>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</si>
  <si>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</si>
  <si>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</si>
  <si>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</si>
  <si>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</si>
  <si>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</si>
  <si>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</si>
  <si>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</si>
  <si>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</si>
  <si>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</si>
  <si>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</si>
  <si>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</si>
  <si>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</si>
  <si>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</si>
  <si>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</si>
  <si>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</si>
  <si>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</si>
  <si>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</si>
  <si>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</si>
  <si>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</si>
  <si>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</si>
  <si>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</si>
  <si>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</si>
  <si>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</si>
  <si>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</si>
  <si>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</si>
  <si>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</si>
  <si>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</si>
  <si>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</si>
  <si>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</si>
  <si>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</si>
  <si>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</si>
  <si>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</si>
  <si>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</si>
  <si>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</si>
  <si>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</si>
  <si>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</si>
  <si>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</si>
  <si>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</si>
  <si>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</si>
  <si>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</si>
  <si>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</si>
  <si>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</si>
  <si>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</si>
  <si>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</si>
  <si>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</si>
  <si>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</si>
  <si>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</si>
  <si>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</si>
  <si>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</si>
  <si>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</si>
  <si>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</si>
  <si>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</si>
  <si>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</si>
  <si>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</si>
  <si>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</si>
  <si>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</si>
  <si>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</si>
  <si>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</si>
  <si>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</si>
  <si>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</si>
  <si>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</si>
  <si>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</si>
  <si>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</si>
  <si>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</si>
  <si>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</si>
  <si>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</si>
  <si>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</si>
  <si>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</si>
  <si>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</si>
  <si>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</si>
  <si>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</si>
  <si>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</si>
  <si>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</si>
  <si>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</si>
  <si>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</si>
  <si>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</si>
  <si>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</si>
  <si>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</si>
  <si>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</si>
  <si>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</si>
  <si>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</si>
  <si>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</si>
  <si>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</si>
  <si>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</si>
  <si>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</si>
  <si>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</si>
  <si>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</si>
  <si>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</si>
  <si>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</si>
  <si>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</si>
  <si>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</si>
  <si>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</si>
  <si>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</si>
  <si>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</si>
  <si>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</si>
  <si>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</si>
  <si>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</si>
  <si>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</si>
  <si>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</si>
  <si>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</si>
  <si>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</si>
  <si>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</si>
  <si>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</si>
  <si>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</si>
  <si>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</si>
  <si>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</si>
  <si>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</si>
  <si>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</si>
  <si>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</si>
  <si>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</si>
  <si>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</si>
  <si>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</si>
  <si>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</si>
  <si>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</si>
  <si>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</si>
  <si>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</si>
  <si>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</si>
  <si>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</si>
  <si>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</si>
  <si>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</si>
  <si>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</si>
  <si>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</si>
  <si>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</si>
  <si>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</si>
  <si>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</si>
  <si>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</si>
  <si>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</si>
  <si>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</si>
  <si>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</si>
  <si>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</si>
  <si>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</si>
  <si>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</si>
  <si>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</si>
  <si>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</si>
  <si>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</si>
  <si>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</si>
  <si>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</si>
  <si>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</si>
  <si>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</si>
  <si>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</si>
  <si>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</si>
  <si>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</si>
  <si>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</si>
  <si>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</si>
  <si>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</si>
  <si>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</si>
  <si>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</si>
  <si>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</si>
  <si>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</si>
  <si>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</si>
  <si>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</si>
  <si>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</si>
  <si>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</si>
  <si>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</si>
  <si>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</si>
  <si>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</si>
  <si>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</si>
  <si>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</si>
  <si>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</si>
  <si>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</si>
  <si>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</si>
  <si>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</si>
  <si>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</si>
  <si>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</si>
  <si>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</si>
  <si>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</si>
  <si>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</si>
  <si>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</si>
  <si>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</si>
  <si>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</si>
  <si>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</si>
  <si>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</si>
  <si>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</si>
  <si>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</si>
  <si>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</si>
  <si>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</si>
  <si>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</si>
  <si>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</si>
  <si>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</si>
  <si>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</si>
  <si>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</si>
  <si>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</si>
  <si>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</si>
  <si>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</si>
  <si>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</si>
  <si>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</si>
  <si>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</si>
  <si>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</si>
  <si>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</si>
  <si>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</si>
  <si>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</si>
  <si>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</si>
  <si>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</si>
  <si>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</si>
  <si>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</si>
  <si>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</si>
  <si>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</si>
  <si>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</si>
  <si>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</si>
  <si>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</si>
  <si>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</si>
  <si>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</si>
  <si>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</si>
  <si>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</si>
  <si>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</si>
  <si>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</si>
  <si>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</si>
  <si>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</si>
  <si>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</si>
  <si>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</si>
  <si>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</si>
  <si>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</si>
  <si>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</si>
  <si>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</si>
  <si>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</si>
  <si>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</si>
  <si>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</si>
  <si>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</si>
  <si>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</si>
  <si>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</si>
  <si>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</si>
  <si>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</si>
  <si>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</si>
  <si>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</si>
  <si>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</si>
  <si>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</si>
  <si>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</si>
  <si>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</si>
  <si>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</si>
  <si>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</si>
  <si>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</si>
  <si>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</si>
  <si>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</si>
  <si>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</si>
  <si>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</si>
  <si>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</si>
  <si>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</si>
  <si>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</si>
  <si>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</si>
  <si>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</si>
  <si>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</si>
  <si>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</si>
  <si>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</si>
  <si>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</si>
  <si>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</si>
  <si>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</si>
  <si>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</si>
  <si>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</si>
  <si>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</si>
  <si>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</si>
  <si>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</si>
  <si>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</si>
  <si>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</si>
  <si>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</si>
  <si>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</si>
  <si>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</si>
  <si>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</si>
  <si>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</si>
  <si>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</si>
  <si>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</si>
  <si>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</si>
  <si>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</si>
  <si>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</si>
  <si>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</si>
  <si>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</si>
  <si>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</si>
  <si>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</si>
  <si>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</si>
  <si>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</si>
  <si>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</si>
  <si>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</si>
  <si>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</si>
  <si>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</si>
  <si>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</si>
  <si>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</si>
  <si>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</si>
  <si>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</si>
  <si>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</si>
  <si>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</si>
  <si>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</si>
  <si>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</si>
  <si>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</si>
  <si>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</si>
  <si>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</si>
  <si>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</si>
  <si>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</si>
  <si>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</si>
  <si>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</si>
  <si>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</si>
  <si>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</si>
  <si>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</si>
  <si>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</si>
  <si>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</si>
  <si>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</si>
  <si>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</si>
  <si>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</si>
  <si>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</si>
  <si>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</si>
  <si>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</si>
  <si>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</si>
  <si>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</si>
  <si>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</si>
  <si>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</si>
  <si>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</si>
  <si>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</si>
  <si>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</si>
  <si>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</si>
  <si>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</si>
  <si>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</si>
  <si>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</si>
  <si>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</si>
  <si>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</si>
  <si>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</si>
  <si>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</si>
  <si>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</si>
  <si>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</si>
  <si>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</si>
  <si>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</si>
  <si>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</si>
  <si>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</si>
  <si>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</si>
  <si>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</si>
  <si>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</si>
  <si>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</si>
  <si>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</si>
  <si>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</si>
  <si>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</si>
  <si>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</si>
  <si>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</si>
  <si>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</si>
  <si>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</si>
  <si>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</si>
  <si>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</si>
  <si>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</si>
  <si>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</si>
  <si>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</si>
  <si>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</si>
  <si>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</si>
  <si>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</si>
  <si>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</si>
  <si>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</si>
  <si>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</si>
  <si>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</si>
  <si>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</si>
  <si>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</si>
  <si>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</si>
  <si>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</si>
  <si>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</si>
  <si>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</si>
  <si>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</si>
  <si>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</si>
  <si>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</si>
  <si>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</si>
  <si>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</si>
  <si>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</si>
  <si>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</si>
  <si>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</si>
  <si>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</si>
  <si>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</si>
  <si>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</si>
  <si>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</si>
  <si>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</si>
  <si>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</si>
  <si>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</si>
  <si>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</si>
  <si>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</si>
  <si>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</si>
  <si>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</si>
  <si>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</si>
  <si>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</si>
  <si>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</si>
  <si>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</si>
  <si>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</si>
  <si>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</si>
  <si>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</si>
  <si>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</si>
  <si>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</si>
  <si>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</si>
  <si>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</si>
  <si>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</si>
  <si>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</si>
  <si>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</si>
  <si>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</si>
  <si>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</si>
  <si>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</si>
  <si>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</si>
  <si>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</si>
  <si>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</si>
  <si>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</si>
  <si>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</si>
  <si>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</si>
  <si>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</si>
  <si>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</si>
  <si>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</si>
  <si>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</si>
  <si>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</si>
  <si>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</si>
  <si>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</si>
  <si>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</si>
  <si>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</si>
  <si>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</si>
  <si>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</si>
  <si>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</si>
  <si>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</si>
  <si>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</si>
  <si>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</si>
  <si>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</si>
  <si>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</si>
  <si>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</si>
  <si>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</si>
  <si>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</si>
  <si>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</si>
  <si>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</si>
  <si>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</si>
  <si>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</si>
  <si>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</si>
  <si>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</si>
  <si>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</si>
  <si>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</si>
  <si>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</si>
  <si>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</si>
  <si>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</si>
  <si>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</si>
  <si>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</si>
  <si>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</si>
  <si>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</si>
  <si>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</si>
  <si>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</si>
  <si>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</si>
  <si>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</si>
  <si>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</si>
  <si>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</si>
  <si>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</si>
  <si>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</si>
  <si>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</si>
  <si>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</si>
  <si>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</si>
  <si>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</si>
  <si>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</si>
  <si>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</si>
  <si>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</si>
  <si>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</si>
  <si>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</si>
  <si>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</si>
  <si>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</si>
  <si>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</si>
  <si>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</si>
  <si>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</si>
  <si>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</si>
  <si>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</si>
  <si>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</si>
  <si>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</si>
  <si>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</si>
  <si>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</si>
  <si>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</si>
  <si>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</si>
  <si>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</si>
  <si>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</si>
  <si>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</si>
  <si>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</si>
  <si>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</si>
  <si>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</si>
  <si>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</si>
  <si>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</si>
  <si>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</si>
  <si>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</si>
  <si>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</si>
  <si>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</si>
  <si>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</si>
  <si>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</si>
  <si>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</si>
  <si>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</si>
  <si>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</si>
  <si>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</si>
  <si>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</si>
  <si>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</si>
  <si>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</si>
  <si>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</si>
  <si>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</si>
  <si>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</si>
  <si>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</si>
  <si>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</si>
  <si>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</si>
  <si>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</si>
  <si>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</si>
  <si>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</si>
  <si>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</si>
  <si>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</si>
  <si>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</si>
  <si>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</si>
  <si>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</si>
  <si>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</si>
  <si>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</si>
  <si>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</si>
  <si>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</si>
  <si>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</si>
  <si>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</si>
  <si>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</si>
  <si>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</si>
  <si>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</si>
  <si>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</si>
  <si>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</si>
  <si>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</si>
  <si>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</si>
  <si>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</si>
  <si>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</si>
  <si>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</si>
  <si>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</si>
  <si>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</si>
  <si>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</si>
  <si>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</si>
  <si>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</si>
  <si>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</si>
  <si>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</si>
  <si>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</si>
  <si>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</si>
  <si>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</si>
  <si>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</si>
  <si>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</si>
  <si>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</si>
  <si>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</si>
  <si>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</si>
  <si>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</si>
  <si>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</si>
  <si>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</si>
  <si>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</si>
  <si>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</si>
  <si>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</si>
  <si>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</si>
  <si>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</si>
  <si>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</si>
  <si>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</si>
  <si>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</si>
  <si>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</si>
  <si>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</si>
  <si>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</si>
  <si>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</si>
  <si>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</si>
  <si>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</si>
  <si>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</si>
  <si>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</si>
  <si>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</si>
  <si>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</si>
  <si>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</si>
  <si>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</si>
  <si>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</si>
  <si>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</si>
  <si>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</si>
  <si>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</si>
  <si>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</si>
  <si>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</si>
  <si>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</si>
  <si>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</si>
  <si>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</si>
  <si>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</si>
  <si>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</si>
  <si>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</si>
  <si>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</si>
  <si>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</si>
  <si>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</si>
  <si>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</si>
  <si>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</si>
  <si>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</si>
  <si>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</si>
  <si>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</si>
  <si>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</si>
  <si>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</si>
  <si>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</si>
  <si>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</si>
  <si>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</si>
  <si>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</si>
  <si>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</si>
  <si>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</si>
  <si>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</si>
  <si>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</si>
  <si>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</si>
  <si>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</si>
  <si>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</si>
  <si>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</si>
  <si>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</si>
  <si>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</si>
  <si>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</si>
  <si>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</si>
  <si>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</si>
  <si>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</si>
  <si>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</si>
  <si>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</si>
  <si>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</si>
  <si>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</si>
  <si>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</si>
  <si>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</si>
  <si>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</si>
  <si>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</si>
  <si>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</si>
  <si>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</si>
  <si>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</si>
  <si>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</si>
  <si>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</si>
  <si>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</si>
  <si>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</si>
  <si>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</si>
  <si>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</si>
  <si>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</si>
  <si>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</si>
  <si>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</si>
  <si>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</si>
  <si>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</si>
  <si>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</si>
  <si>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</si>
  <si>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</si>
  <si>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</si>
  <si>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</si>
  <si>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</si>
  <si>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</si>
  <si>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</si>
  <si>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</si>
  <si>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</si>
  <si>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</si>
  <si>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</si>
  <si>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</si>
  <si>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</si>
  <si>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</si>
  <si>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</si>
  <si>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</si>
  <si>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</si>
  <si>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</si>
  <si>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</si>
  <si>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</si>
  <si>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</si>
  <si>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</si>
  <si>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</si>
  <si>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</si>
  <si>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</si>
  <si>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</si>
  <si>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</si>
  <si>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</si>
  <si>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</si>
  <si>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</si>
  <si>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</si>
  <si>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</si>
  <si>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</si>
  <si>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</si>
  <si>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</si>
  <si>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</si>
  <si>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</si>
  <si>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</si>
  <si>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</si>
  <si>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</si>
  <si>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</si>
  <si>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</si>
  <si>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</si>
  <si>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</si>
  <si>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</si>
  <si>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</si>
  <si>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</si>
  <si>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</si>
  <si>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</si>
  <si>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</si>
  <si>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</si>
  <si>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</si>
  <si>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</si>
  <si>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</si>
  <si>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</si>
  <si>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</si>
  <si>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</si>
  <si>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</si>
  <si>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</si>
  <si>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</si>
  <si>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</si>
  <si>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</si>
  <si>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</si>
  <si>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</si>
  <si>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</si>
  <si>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</si>
  <si>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</si>
  <si>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</si>
  <si>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</si>
  <si>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</si>
  <si>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</si>
  <si>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</si>
  <si>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</si>
  <si>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</si>
  <si>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</si>
  <si>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</si>
  <si>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</si>
  <si>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</si>
  <si>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</si>
  <si>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</si>
  <si>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</si>
  <si>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</si>
  <si>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</si>
  <si>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</si>
  <si>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</si>
  <si>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</si>
  <si>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</si>
  <si>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</si>
  <si>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</si>
  <si>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</si>
  <si>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</si>
  <si>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</si>
  <si>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</si>
  <si>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</si>
  <si>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</si>
  <si>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</si>
  <si>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</si>
  <si>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</si>
  <si>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</si>
  <si>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</si>
  <si>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</si>
  <si>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</si>
  <si>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</si>
  <si>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</si>
  <si>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</si>
  <si>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</si>
  <si>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</si>
  <si>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</si>
  <si>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</si>
  <si>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</si>
  <si>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</si>
  <si>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</si>
  <si>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</si>
  <si>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</si>
  <si>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</si>
  <si>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</si>
  <si>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</si>
  <si>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</si>
  <si>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</si>
  <si>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</si>
  <si>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</si>
  <si>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</si>
  <si>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</si>
  <si>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</si>
  <si>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</si>
  <si>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</si>
  <si>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</si>
  <si>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</si>
  <si>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</si>
  <si>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</si>
  <si>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</si>
  <si>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</si>
  <si>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</si>
  <si>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</si>
  <si>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</si>
  <si>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</si>
  <si>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</si>
  <si>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</si>
  <si>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</si>
  <si>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</si>
  <si>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</si>
  <si>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</si>
  <si>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</si>
  <si>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</si>
  <si>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</si>
  <si>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</si>
  <si>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</si>
  <si>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</si>
  <si>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</si>
  <si>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</si>
  <si>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</si>
  <si>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</si>
  <si>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</si>
  <si>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</si>
  <si>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</si>
  <si>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</si>
  <si>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</si>
  <si>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</si>
  <si>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</si>
  <si>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</si>
  <si>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</si>
  <si>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</si>
  <si>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</si>
  <si>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</si>
  <si>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</si>
  <si>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</si>
  <si>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</si>
  <si>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</si>
  <si>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</si>
  <si>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</si>
  <si>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</si>
  <si>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</si>
  <si>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</si>
  <si>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</si>
  <si>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</si>
  <si>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</si>
  <si>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</si>
  <si>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</si>
  <si>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</si>
  <si>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</si>
  <si>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</si>
  <si>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</si>
  <si>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</si>
  <si>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</si>
  <si>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</si>
  <si>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</si>
  <si>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</si>
  <si>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</si>
  <si>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</si>
  <si>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</si>
  <si>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</si>
  <si>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</si>
  <si>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</si>
  <si>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</si>
  <si>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</si>
  <si>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</si>
  <si>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</si>
  <si>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</si>
  <si>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</si>
  <si>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</si>
  <si>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</si>
  <si>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</si>
  <si>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</si>
  <si>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</si>
  <si>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</si>
  <si>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</si>
  <si>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</si>
  <si>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</si>
  <si>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</si>
  <si>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</si>
  <si>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</si>
  <si>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</si>
  <si>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</si>
  <si>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</si>
  <si>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</si>
  <si>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</si>
  <si>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</si>
  <si>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</si>
  <si>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</si>
  <si>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</si>
  <si>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</si>
  <si>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</si>
  <si>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</si>
  <si>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</si>
  <si>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</si>
  <si>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</si>
  <si>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</si>
  <si>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</si>
  <si>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</si>
  <si>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</si>
  <si>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</si>
  <si>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</si>
  <si>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</si>
  <si>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</si>
  <si>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</si>
  <si>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</si>
  <si>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</si>
  <si>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</si>
  <si>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</si>
  <si>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</si>
  <si>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</si>
  <si>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</si>
  <si>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</si>
  <si>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</si>
  <si>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</si>
  <si>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</si>
  <si>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</si>
  <si>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</si>
  <si>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</si>
  <si>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</si>
  <si>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</si>
  <si>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</si>
  <si>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</si>
  <si>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</si>
  <si>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</si>
  <si>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</si>
  <si>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</si>
  <si>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</si>
  <si>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</si>
  <si>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</si>
  <si>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</si>
  <si>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</si>
  <si>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</si>
  <si>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</si>
  <si>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</si>
  <si>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</si>
  <si>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</si>
  <si>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</si>
  <si>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</si>
  <si>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</si>
  <si>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</si>
  <si>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</si>
  <si>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</si>
  <si>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</si>
  <si>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</si>
  <si>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</si>
  <si>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</si>
  <si>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</si>
  <si>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</si>
  <si>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</si>
  <si>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</si>
  <si>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</si>
  <si>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</si>
  <si>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</si>
  <si>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</si>
  <si>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</si>
  <si>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</si>
  <si>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</si>
  <si>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</si>
  <si>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</si>
  <si>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</si>
  <si>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</si>
  <si>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</si>
  <si>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</si>
  <si>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</si>
  <si>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</si>
  <si>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</si>
  <si>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</si>
  <si>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</si>
  <si>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</si>
  <si>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</si>
  <si>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</si>
  <si>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</si>
  <si>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</si>
  <si>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</si>
  <si>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</si>
  <si>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</si>
  <si>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</si>
  <si>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</si>
  <si>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</si>
  <si>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</si>
  <si>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</si>
  <si>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</si>
  <si>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</si>
  <si>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</si>
  <si>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</si>
  <si>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</si>
  <si>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</si>
  <si>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</si>
  <si>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</si>
  <si>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</si>
  <si>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</si>
  <si>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</si>
  <si>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</si>
  <si>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</si>
  <si>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</si>
  <si>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</si>
  <si>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</si>
  <si>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</si>
  <si>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</si>
  <si>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</si>
  <si>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</si>
  <si>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</si>
  <si>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</si>
  <si>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</si>
  <si>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</si>
  <si>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</si>
  <si>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</si>
  <si>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</si>
  <si>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</si>
  <si>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</si>
  <si>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</si>
  <si>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</si>
  <si>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</si>
  <si>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</si>
  <si>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</si>
  <si>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</si>
  <si>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</si>
  <si>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</si>
  <si>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</si>
  <si>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</si>
  <si>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</si>
  <si>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</si>
  <si>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</si>
  <si>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</si>
  <si>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</si>
  <si>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</si>
  <si>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</si>
  <si>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</si>
  <si>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</si>
  <si>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</si>
  <si>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</si>
  <si>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</si>
  <si>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</si>
  <si>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</si>
  <si>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</si>
  <si>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</si>
  <si>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</si>
  <si>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</si>
  <si>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</si>
  <si>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</si>
  <si>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</si>
  <si>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</si>
  <si>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</si>
  <si>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</si>
  <si>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</si>
  <si>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</si>
  <si>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</si>
  <si>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</si>
  <si>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</si>
  <si>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</si>
  <si>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</si>
  <si>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</si>
  <si>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</si>
  <si>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</si>
  <si>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</si>
  <si>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</si>
  <si>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</si>
  <si>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</si>
  <si>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</si>
  <si>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</si>
  <si>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</si>
  <si>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</si>
  <si>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</si>
  <si>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</si>
  <si>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</si>
  <si>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</si>
  <si>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</si>
  <si>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</si>
  <si>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</si>
  <si>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</si>
  <si>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</si>
  <si>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</si>
  <si>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</si>
  <si>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</si>
  <si>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</si>
  <si>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</si>
  <si>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</si>
  <si>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</si>
  <si>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</si>
  <si>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</si>
  <si>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</si>
  <si>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</si>
  <si>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</si>
  <si>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</si>
  <si>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</si>
  <si>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</si>
  <si>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</si>
  <si>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</si>
  <si>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</si>
  <si>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</si>
  <si>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</si>
  <si>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</si>
  <si>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</si>
  <si>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</si>
  <si>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</si>
  <si>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</si>
  <si>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</si>
  <si>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</si>
  <si>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</si>
  <si>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</si>
  <si>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</si>
  <si>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</si>
  <si>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</si>
  <si>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</si>
  <si>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</si>
  <si>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</si>
  <si>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</si>
  <si>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</si>
  <si>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</si>
  <si>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</si>
  <si>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</si>
  <si>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</si>
  <si>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</si>
  <si>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</si>
  <si>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</si>
  <si>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</si>
  <si>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</si>
  <si>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</si>
  <si>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</si>
  <si>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</si>
  <si>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</si>
  <si>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</si>
  <si>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</si>
  <si>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</si>
  <si>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</si>
  <si>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</si>
  <si>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</si>
  <si>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</si>
  <si>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</si>
  <si>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</si>
  <si>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</si>
  <si>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</si>
  <si>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</si>
  <si>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</si>
  <si>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</si>
  <si>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</si>
  <si>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</si>
  <si>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</si>
  <si>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</si>
  <si>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</si>
  <si>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</si>
  <si>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</si>
  <si>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</si>
  <si>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</si>
  <si>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</si>
  <si>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</si>
  <si>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</si>
  <si>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</si>
  <si>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</si>
  <si>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</si>
  <si>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</si>
  <si>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</si>
  <si>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</si>
  <si>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</si>
  <si>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</si>
  <si>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</si>
  <si>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</si>
  <si>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</si>
  <si>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</si>
  <si>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</si>
  <si>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</si>
  <si>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</si>
  <si>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</si>
  <si>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</si>
  <si>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</si>
  <si>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</si>
  <si>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</si>
  <si>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</si>
  <si>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</si>
  <si>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</si>
  <si>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</si>
  <si>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</si>
  <si>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</si>
  <si>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</si>
  <si>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</si>
  <si>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</si>
  <si>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</si>
  <si>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</si>
  <si>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</si>
  <si>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</si>
  <si>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</si>
  <si>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</si>
  <si>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</si>
  <si>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</si>
  <si>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</si>
  <si>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</si>
  <si>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</si>
  <si>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</si>
  <si>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</si>
  <si>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</si>
  <si>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</si>
  <si>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</si>
  <si>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</si>
  <si>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</si>
  <si>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</si>
  <si>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</si>
  <si>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</si>
  <si>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</si>
  <si>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</si>
  <si>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</si>
  <si>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</si>
  <si>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</si>
  <si>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</si>
  <si>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</si>
  <si>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</si>
  <si>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</si>
  <si>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</si>
  <si>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</si>
  <si>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</si>
  <si>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</si>
  <si>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</si>
  <si>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</si>
  <si>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</si>
  <si>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</si>
  <si>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</si>
  <si>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</si>
  <si>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</si>
  <si>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</si>
  <si>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</si>
  <si>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</si>
  <si>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</si>
  <si>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</si>
  <si>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</si>
  <si>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</si>
  <si>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</si>
  <si>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</si>
  <si>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</si>
  <si>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</si>
  <si>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</si>
  <si>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</si>
  <si>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</si>
  <si>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</si>
  <si>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</si>
  <si>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</si>
  <si>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</si>
  <si>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</si>
  <si>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</si>
  <si>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</si>
  <si>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</si>
  <si>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</si>
  <si>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</si>
  <si>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</si>
  <si>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</si>
  <si>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</si>
  <si>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</si>
  <si>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</si>
  <si>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</si>
  <si>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</si>
  <si>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</si>
  <si>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</si>
  <si>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</si>
  <si>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</si>
  <si>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</si>
  <si>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</si>
  <si>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</si>
  <si>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</si>
  <si>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</si>
  <si>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</si>
  <si>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</si>
  <si>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</si>
  <si>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</si>
  <si>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</si>
  <si>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</si>
  <si>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</si>
  <si>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</si>
  <si>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</si>
  <si>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</si>
  <si>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</si>
  <si>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</si>
  <si>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</si>
  <si>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</si>
  <si>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</si>
  <si>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</si>
  <si>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</si>
  <si>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</si>
  <si>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</si>
  <si>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</si>
  <si>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</si>
  <si>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</si>
  <si>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</si>
  <si>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</si>
  <si>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</si>
  <si>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</si>
  <si>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</si>
  <si>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</si>
  <si>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</si>
  <si>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</si>
  <si>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</si>
  <si>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</si>
  <si>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</si>
  <si>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</si>
  <si>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</si>
  <si>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</si>
  <si>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</si>
  <si>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</si>
  <si>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</si>
  <si>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</si>
  <si>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</si>
  <si>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</si>
  <si>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</si>
  <si>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</si>
  <si>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</si>
  <si>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</si>
  <si>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</si>
  <si>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</si>
  <si>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</si>
  <si>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</si>
  <si>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</si>
  <si>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</si>
  <si>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</si>
  <si>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</si>
  <si>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</si>
  <si>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</si>
  <si>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</si>
  <si>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</si>
  <si>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</si>
  <si>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</si>
  <si>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</si>
  <si>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</si>
  <si>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</si>
  <si>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</si>
  <si>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</si>
  <si>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</si>
  <si>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</si>
  <si>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</si>
  <si>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</si>
  <si>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</si>
  <si>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</si>
  <si>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</si>
  <si>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</si>
  <si>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</si>
  <si>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</si>
  <si>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</si>
  <si>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</si>
  <si>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</si>
  <si>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</si>
  <si>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</si>
  <si>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</si>
  <si>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</si>
  <si>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</si>
  <si>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</si>
  <si>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</si>
  <si>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</si>
  <si>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</si>
  <si>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</si>
  <si>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</si>
  <si>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</si>
  <si>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</si>
  <si>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</si>
  <si>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</si>
  <si>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</si>
  <si>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</si>
  <si>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</si>
  <si>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</si>
  <si>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</si>
  <si>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</si>
  <si>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</si>
  <si>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</si>
  <si>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</si>
  <si>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</si>
  <si>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</si>
  <si>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</si>
  <si>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</si>
  <si>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</si>
  <si>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</si>
  <si>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</si>
  <si>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</si>
  <si>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</si>
  <si>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</si>
  <si>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</si>
  <si>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</si>
  <si>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</si>
  <si>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</si>
  <si>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</si>
  <si>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</si>
  <si>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</si>
  <si>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</si>
  <si>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</si>
  <si>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</si>
  <si>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</si>
  <si>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</si>
  <si>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</si>
  <si>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</si>
  <si>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</si>
  <si>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</si>
  <si>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</si>
  <si>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</si>
  <si>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</si>
  <si>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</si>
  <si>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</si>
  <si>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</si>
  <si>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</si>
  <si>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</si>
  <si>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</si>
  <si>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</si>
  <si>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</si>
  <si>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</si>
  <si>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</si>
  <si>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</si>
  <si>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</si>
  <si>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</si>
  <si>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</si>
  <si>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</si>
  <si>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</si>
  <si>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</si>
  <si>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</si>
  <si>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</si>
  <si>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</si>
  <si>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</si>
  <si>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</si>
  <si>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</si>
  <si>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</si>
  <si>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</si>
  <si>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</si>
  <si>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</si>
  <si>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</si>
  <si>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</si>
  <si>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</si>
  <si>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</si>
  <si>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</si>
  <si>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</si>
  <si>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</si>
  <si>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</si>
  <si>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</si>
  <si>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</si>
  <si>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</si>
  <si>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</si>
  <si>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</si>
  <si>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</si>
  <si>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</si>
  <si>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</si>
  <si>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</si>
  <si>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</si>
  <si>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</si>
  <si>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</si>
  <si>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</si>
  <si>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</si>
  <si>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</si>
  <si>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</si>
  <si>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</si>
  <si>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</si>
  <si>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</si>
  <si>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</si>
  <si>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</si>
  <si>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</si>
  <si>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</si>
  <si>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</si>
  <si>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</si>
  <si>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</si>
  <si>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</si>
  <si>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</si>
  <si>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</si>
  <si>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</si>
  <si>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</si>
  <si>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</si>
  <si>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</si>
  <si>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</si>
  <si>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</si>
  <si>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</si>
  <si>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</si>
  <si>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</si>
  <si>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</si>
  <si>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</si>
  <si>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</si>
  <si>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</si>
  <si>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</si>
  <si>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</si>
  <si>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</si>
  <si>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</si>
  <si>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</si>
  <si>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</si>
  <si>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</si>
  <si>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</si>
  <si>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</si>
  <si>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</si>
  <si>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</si>
  <si>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</si>
  <si>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</si>
  <si>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</si>
  <si>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</si>
  <si>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</si>
  <si>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</si>
  <si>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</si>
  <si>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</si>
  <si>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</si>
  <si>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</si>
  <si>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</si>
  <si>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</si>
  <si>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</si>
  <si>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</si>
  <si>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</si>
  <si>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</si>
  <si>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</si>
  <si>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</si>
  <si>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</si>
  <si>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</si>
  <si>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</si>
  <si>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</si>
  <si>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</si>
  <si>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</si>
  <si>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</si>
  <si>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</si>
  <si>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</si>
  <si>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</si>
  <si>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</si>
  <si>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</si>
  <si>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</si>
  <si>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</si>
  <si>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</si>
  <si>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</si>
  <si>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</si>
  <si>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</si>
  <si>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</si>
  <si>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</si>
  <si>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</si>
  <si>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</si>
  <si>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</si>
  <si>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</si>
  <si>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</si>
  <si>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</si>
  <si>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</si>
  <si>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</si>
  <si>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</si>
  <si>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</si>
  <si>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</si>
  <si>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</si>
  <si>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</si>
  <si>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</si>
  <si>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</si>
  <si>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</si>
  <si>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</si>
  <si>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</si>
  <si>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</si>
  <si>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</si>
  <si>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</si>
  <si>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</si>
  <si>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</si>
  <si>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</si>
  <si>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</si>
  <si>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</si>
  <si>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</si>
  <si>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</si>
  <si>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</si>
  <si>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</si>
  <si>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</si>
  <si>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</si>
  <si>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</si>
  <si>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</si>
  <si>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</si>
  <si>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</si>
  <si>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</si>
  <si>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</si>
  <si>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</si>
  <si>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</si>
  <si>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</si>
  <si>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</si>
  <si>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</si>
  <si>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</si>
  <si>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</si>
  <si>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</si>
  <si>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</si>
  <si>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</si>
  <si>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</si>
  <si>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</si>
  <si>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</si>
  <si>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</si>
  <si>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</si>
  <si>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</si>
  <si>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</si>
  <si>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</si>
  <si>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</si>
  <si>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</si>
  <si>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</si>
  <si>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</si>
  <si>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</si>
  <si>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</si>
  <si>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</si>
  <si>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</si>
  <si>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</si>
  <si>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</si>
  <si>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</si>
  <si>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</si>
  <si>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</si>
  <si>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</si>
  <si>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</si>
  <si>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</si>
  <si>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</si>
  <si>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</si>
  <si>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</si>
  <si>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</si>
  <si>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</si>
  <si>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</si>
  <si>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</si>
  <si>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</si>
  <si>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</si>
  <si>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</si>
  <si>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</si>
  <si>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</si>
  <si>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</si>
  <si>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</si>
  <si>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</si>
  <si>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</si>
  <si>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</si>
  <si>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</si>
  <si>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</si>
  <si>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</si>
  <si>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</si>
  <si>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</si>
  <si>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</si>
  <si>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</si>
  <si>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</si>
  <si>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</si>
  <si>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</si>
  <si>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</si>
  <si>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</si>
  <si>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</si>
  <si>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</si>
  <si>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</si>
  <si>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</si>
  <si>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</si>
  <si>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</si>
  <si>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</si>
  <si>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</si>
  <si>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</si>
  <si>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</si>
  <si>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</si>
  <si>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</si>
  <si>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</si>
  <si>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</si>
  <si>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</si>
  <si>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</si>
  <si>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</si>
  <si>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</si>
  <si>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</si>
  <si>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</si>
  <si>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</si>
  <si>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</si>
  <si>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</si>
  <si>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</si>
  <si>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</si>
  <si>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</si>
  <si>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</si>
  <si>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</si>
  <si>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</si>
  <si>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</si>
  <si>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</si>
  <si>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</si>
  <si>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</si>
  <si>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</si>
  <si>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</si>
  <si>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</si>
  <si>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</si>
  <si>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</si>
  <si>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</si>
  <si>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</si>
  <si>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</si>
  <si>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</si>
  <si>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</si>
  <si>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</si>
  <si>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</si>
  <si>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</si>
  <si>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</si>
  <si>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</si>
  <si>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</si>
  <si>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</si>
  <si>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</si>
  <si>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</si>
  <si>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</si>
  <si>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</si>
  <si>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</si>
  <si>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</si>
  <si>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</si>
  <si>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</si>
  <si>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</si>
  <si>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</si>
  <si>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</si>
  <si>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</si>
  <si>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</si>
  <si>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</si>
  <si>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</si>
  <si>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</si>
  <si>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</si>
  <si>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</si>
  <si>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</si>
  <si>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</si>
  <si>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</si>
  <si>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</si>
  <si>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</si>
  <si>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</si>
  <si>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</si>
  <si>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</si>
  <si>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</si>
  <si>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</si>
  <si>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</si>
  <si>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</si>
  <si>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</si>
  <si>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</si>
  <si>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</si>
  <si>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</si>
  <si>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</si>
  <si>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</si>
  <si>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</si>
  <si>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</si>
  <si>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</si>
  <si>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</si>
  <si>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</si>
  <si>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</si>
  <si>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</si>
  <si>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</si>
  <si>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</si>
  <si>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</si>
  <si>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</si>
  <si>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</si>
  <si>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</si>
  <si>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</si>
  <si>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</si>
  <si>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</si>
  <si>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</si>
  <si>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</si>
  <si>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</si>
  <si>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</si>
  <si>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</si>
  <si>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</si>
  <si>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</si>
  <si>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</si>
  <si>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</si>
  <si>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</si>
  <si>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</si>
  <si>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</si>
  <si>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</si>
  <si>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</si>
  <si>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</si>
  <si>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</si>
  <si>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</si>
  <si>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</si>
  <si>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</si>
  <si>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</si>
  <si>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</si>
  <si>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</si>
  <si>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</si>
  <si>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</si>
  <si>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</si>
  <si>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</si>
  <si>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</si>
  <si>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</si>
  <si>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</si>
  <si>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</si>
  <si>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</si>
  <si>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</si>
  <si>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</si>
  <si>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</si>
  <si>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</si>
  <si>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</si>
  <si>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</si>
  <si>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</si>
  <si>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</si>
  <si>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</si>
  <si>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</si>
  <si>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</si>
  <si>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</si>
  <si>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</si>
  <si>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</si>
  <si>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</si>
  <si>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</si>
  <si>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</si>
  <si>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</si>
  <si>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</si>
  <si>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</si>
  <si>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</si>
  <si>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</si>
  <si>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</si>
  <si>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</si>
  <si>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</si>
  <si>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</si>
  <si>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</si>
  <si>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</si>
  <si>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</si>
  <si>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</si>
  <si>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</si>
  <si>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</si>
  <si>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</si>
  <si>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</si>
  <si>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</si>
  <si>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</si>
  <si>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</si>
  <si>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</si>
  <si>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</si>
  <si>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</si>
  <si>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</si>
  <si>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</si>
  <si>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</si>
  <si>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</si>
  <si>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</si>
  <si>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</si>
  <si>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</si>
  <si>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</si>
  <si>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</si>
  <si>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</si>
  <si>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</si>
  <si>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</si>
  <si>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</si>
  <si>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</si>
  <si>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</si>
  <si>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</si>
  <si>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</si>
  <si>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</si>
  <si>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</si>
  <si>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</si>
  <si>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</si>
  <si>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</si>
  <si>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</si>
  <si>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</si>
  <si>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</si>
  <si>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</si>
  <si>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</si>
  <si>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</si>
  <si>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</si>
  <si>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</si>
  <si>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</si>
  <si>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</si>
  <si>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</si>
  <si>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</si>
  <si>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</si>
  <si>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</si>
  <si>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</si>
  <si>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</si>
  <si>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</si>
  <si>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</si>
  <si>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</si>
  <si>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</si>
  <si>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</si>
  <si>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</si>
  <si>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</si>
  <si>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</si>
  <si>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</si>
  <si>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</si>
  <si>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</si>
  <si>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</si>
  <si>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</si>
  <si>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</si>
  <si>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</si>
  <si>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</si>
  <si>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</si>
  <si>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</si>
  <si>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</si>
  <si>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</si>
  <si>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</si>
  <si>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</si>
  <si>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</si>
  <si>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</si>
  <si>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</si>
  <si>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</si>
  <si>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</si>
  <si>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</si>
  <si>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</si>
  <si>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</si>
  <si>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</si>
  <si>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</si>
  <si>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</si>
  <si>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</si>
  <si>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</si>
  <si>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</si>
  <si>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</si>
  <si>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</si>
  <si>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</si>
  <si>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</si>
  <si>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</si>
  <si>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</si>
  <si>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</si>
  <si>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</si>
  <si>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</si>
  <si>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</si>
  <si>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</si>
  <si>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</si>
  <si>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</si>
  <si>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</si>
  <si>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</si>
  <si>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</si>
  <si>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</si>
  <si>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</si>
  <si>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</si>
  <si>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</si>
  <si>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</si>
  <si>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</si>
  <si>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</si>
  <si>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</si>
  <si>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</si>
  <si>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</si>
  <si>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</si>
  <si>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</si>
  <si>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</si>
  <si>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</si>
  <si>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</si>
  <si>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</si>
  <si>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</si>
  <si>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</si>
  <si>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</si>
  <si>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</si>
  <si>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</si>
  <si>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</si>
  <si>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</si>
  <si>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</si>
  <si>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</si>
  <si>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</si>
  <si>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</si>
  <si>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</si>
  <si>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</si>
  <si>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</si>
  <si>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</si>
  <si>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</si>
  <si>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</si>
  <si>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</si>
  <si>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</si>
  <si>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</si>
  <si>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</si>
  <si>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</si>
  <si>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</si>
  <si>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</si>
  <si>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</si>
  <si>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</si>
  <si>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</si>
  <si>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</si>
  <si>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</si>
  <si>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</si>
  <si>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</si>
  <si>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</si>
  <si>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</si>
  <si>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</si>
  <si>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</si>
  <si>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</si>
  <si>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</si>
  <si>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</si>
  <si>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</si>
  <si>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</si>
  <si>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</si>
  <si>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</si>
  <si>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</si>
  <si>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</si>
  <si>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</si>
  <si>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</si>
  <si>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</si>
  <si>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</si>
  <si>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</si>
  <si>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</si>
  <si>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</si>
  <si>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</si>
  <si>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</si>
  <si>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</si>
  <si>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</si>
  <si>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</si>
  <si>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</si>
  <si>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</si>
  <si>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</si>
  <si>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</si>
  <si>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</si>
  <si>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</si>
  <si>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</si>
  <si>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</si>
  <si>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</si>
  <si>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</si>
  <si>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</si>
  <si>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</si>
  <si>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</si>
  <si>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</si>
  <si>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</si>
  <si>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</si>
  <si>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</si>
  <si>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</si>
  <si>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</si>
  <si>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</si>
  <si>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</si>
  <si>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</si>
  <si>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</si>
  <si>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</si>
  <si>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</si>
  <si>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</si>
  <si>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</si>
  <si>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</si>
  <si>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</si>
  <si>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</si>
  <si>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</si>
  <si>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</si>
  <si>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</si>
  <si>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</si>
  <si>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</si>
  <si>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</si>
  <si>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</si>
  <si>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</si>
  <si>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</si>
  <si>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</si>
  <si>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</si>
  <si>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</si>
  <si>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</si>
  <si>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</si>
  <si>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</si>
  <si>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</si>
  <si>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</si>
  <si>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</si>
  <si>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</si>
  <si>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</si>
  <si>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</si>
  <si>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</si>
  <si>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</si>
  <si>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</si>
  <si>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</si>
  <si>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</si>
  <si>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</si>
  <si>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</si>
  <si>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</si>
  <si>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</si>
  <si>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</si>
  <si>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</si>
  <si>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</si>
  <si>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</si>
  <si>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</si>
  <si>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</si>
  <si>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</si>
  <si>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</si>
  <si>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</si>
  <si>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</si>
  <si>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</si>
  <si>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</si>
  <si>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</si>
  <si>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</si>
  <si>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</si>
  <si>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</si>
  <si>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</si>
  <si>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</si>
  <si>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</si>
  <si>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</si>
  <si>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</si>
  <si>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</si>
  <si>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</si>
  <si>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</si>
  <si>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</si>
  <si>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</si>
  <si>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</si>
  <si>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</si>
  <si>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</si>
  <si>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</si>
  <si>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</si>
  <si>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</si>
  <si>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</si>
  <si>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</si>
  <si>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</si>
  <si>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</si>
  <si>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</si>
  <si>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</si>
  <si>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</si>
  <si>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</si>
  <si>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</si>
  <si>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</si>
  <si>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</si>
  <si>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</si>
  <si>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</si>
  <si>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</si>
  <si>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</si>
  <si>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</si>
  <si>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</si>
  <si>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</si>
  <si>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</si>
  <si>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</si>
  <si>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</si>
  <si>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</si>
  <si>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</si>
  <si>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</si>
  <si>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</si>
  <si>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</si>
  <si>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</si>
  <si>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</si>
  <si>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</si>
  <si>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</si>
  <si>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</si>
  <si>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</si>
  <si>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</si>
  <si>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</si>
  <si>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</si>
  <si>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</si>
  <si>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</si>
  <si>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</si>
  <si>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</si>
  <si>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</si>
  <si>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</si>
  <si>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</si>
  <si>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</si>
  <si>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</si>
  <si>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</si>
  <si>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</si>
  <si>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</si>
  <si>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</si>
  <si>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</si>
  <si>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</si>
  <si>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</si>
  <si>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</si>
  <si>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</si>
  <si>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</si>
  <si>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</si>
  <si>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</si>
  <si>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</si>
  <si>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</si>
  <si>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</si>
  <si>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</si>
  <si>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</si>
  <si>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</si>
  <si>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</si>
  <si>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</si>
  <si>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</si>
  <si>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</si>
  <si>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</si>
  <si>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</si>
  <si>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</si>
  <si>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</si>
  <si>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</si>
  <si>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</si>
  <si>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</si>
  <si>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</si>
  <si>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</si>
  <si>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</si>
  <si>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</si>
  <si>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</si>
  <si>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</si>
  <si>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</si>
  <si>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</si>
  <si>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</si>
  <si>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</si>
  <si>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</si>
  <si>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</si>
  <si>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</si>
  <si>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</si>
  <si>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</si>
  <si>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</si>
  <si>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</si>
  <si>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</si>
  <si>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</si>
  <si>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</si>
  <si>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</si>
  <si>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</si>
  <si>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</si>
  <si>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</si>
  <si>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</si>
  <si>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</si>
  <si>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</si>
  <si>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</si>
  <si>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</si>
  <si>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</si>
  <si>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</si>
  <si>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</si>
  <si>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</si>
  <si>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</si>
  <si>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</si>
  <si>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</si>
  <si>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</si>
  <si>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</si>
  <si>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</si>
  <si>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</si>
  <si>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</si>
  <si>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</si>
  <si>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</si>
  <si>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</si>
  <si>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</si>
  <si>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</si>
  <si>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</si>
  <si>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</si>
  <si>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</si>
  <si>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</si>
  <si>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</si>
  <si>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</si>
  <si>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</si>
  <si>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</si>
  <si>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</si>
  <si>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</si>
  <si>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</si>
  <si>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</si>
  <si>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</si>
  <si>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</si>
  <si>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</si>
  <si>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</si>
  <si>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</si>
  <si>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</si>
  <si>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</si>
  <si>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</si>
  <si>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</si>
  <si>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</si>
  <si>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</si>
  <si>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</si>
  <si>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</si>
  <si>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</si>
  <si>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</si>
  <si>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</si>
  <si>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</si>
  <si>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</si>
  <si>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</si>
  <si>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</si>
  <si>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</si>
  <si>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</si>
  <si>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</si>
  <si>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</si>
  <si>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</si>
  <si>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</si>
  <si>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</si>
  <si>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</si>
  <si>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</si>
  <si>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</si>
  <si>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</si>
  <si>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</si>
  <si>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</si>
  <si>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</si>
  <si>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</si>
  <si>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</si>
  <si>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</si>
  <si>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</si>
  <si>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</si>
  <si>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</si>
  <si>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</si>
  <si>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</si>
  <si>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</si>
  <si>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</si>
  <si>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</si>
  <si>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</si>
  <si>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</si>
  <si>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</si>
  <si>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</si>
  <si>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</si>
  <si>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</si>
  <si>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</si>
  <si>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</si>
  <si>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</si>
  <si>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</si>
  <si>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</si>
  <si>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</si>
  <si>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</si>
  <si>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</si>
  <si>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</si>
  <si>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</si>
  <si>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</si>
  <si>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</si>
  <si>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</si>
  <si>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</si>
  <si>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</si>
  <si>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</si>
  <si>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</si>
  <si>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</si>
  <si>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</si>
  <si>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</si>
  <si>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</si>
  <si>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</si>
  <si>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</si>
  <si>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</si>
  <si>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</si>
  <si>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</si>
  <si>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</si>
  <si>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</si>
  <si>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</si>
  <si>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</si>
  <si>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</si>
  <si>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</si>
  <si>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</si>
  <si>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</si>
  <si>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</si>
  <si>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</si>
  <si>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</si>
  <si>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</si>
  <si>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</si>
  <si>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</si>
  <si>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</si>
  <si>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</si>
  <si>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</si>
  <si>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</si>
  <si>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</si>
  <si>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</si>
  <si>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</si>
  <si>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</si>
  <si>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</si>
  <si>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</si>
  <si>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</si>
  <si>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</si>
  <si>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</si>
  <si>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</si>
  <si>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</si>
  <si>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</si>
  <si>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</si>
  <si>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</si>
  <si>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</si>
  <si>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</si>
  <si>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</si>
  <si>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</si>
  <si>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</si>
  <si>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</si>
  <si>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</si>
  <si>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</si>
  <si>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</si>
  <si>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</si>
  <si>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</si>
  <si>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</si>
  <si>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</si>
  <si>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</si>
  <si>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</si>
  <si>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</si>
  <si>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</si>
  <si>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</si>
  <si>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</si>
  <si>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</si>
  <si>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</si>
  <si>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</si>
  <si>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</si>
  <si>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</si>
  <si>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</si>
  <si>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</si>
  <si>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</si>
  <si>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</si>
  <si>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</si>
  <si>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</si>
  <si>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</si>
  <si>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</si>
  <si>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</si>
  <si>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</si>
  <si>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</si>
  <si>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</si>
  <si>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</si>
  <si>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</si>
  <si>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</si>
  <si>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</si>
  <si>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</si>
  <si>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</si>
  <si>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</si>
  <si>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</si>
  <si>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</si>
  <si>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</si>
  <si>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</si>
  <si>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</si>
  <si>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</si>
  <si>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</si>
  <si>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</si>
  <si>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</si>
  <si>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</si>
  <si>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</si>
  <si>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</si>
  <si>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</si>
  <si>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</si>
  <si>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</si>
  <si>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</si>
  <si>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</si>
  <si>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</si>
  <si>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</si>
  <si>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</si>
  <si>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</si>
  <si>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</si>
  <si>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</si>
  <si>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</si>
  <si>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</si>
  <si>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</si>
  <si>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</si>
  <si>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</si>
  <si>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</si>
  <si>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</si>
  <si>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</si>
  <si>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</si>
  <si>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</si>
  <si>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</si>
  <si>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</si>
  <si>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</si>
  <si>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</si>
  <si>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</si>
  <si>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</si>
  <si>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</si>
  <si>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</si>
  <si>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</si>
  <si>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</si>
  <si>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</si>
  <si>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</si>
  <si>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</si>
  <si>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</si>
  <si>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</si>
  <si>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</si>
  <si>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</si>
  <si>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</si>
  <si>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</si>
  <si>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</si>
  <si>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</si>
  <si>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</si>
  <si>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</si>
  <si>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</si>
  <si>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</si>
  <si>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</si>
  <si>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</si>
  <si>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</si>
  <si>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</si>
  <si>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</si>
  <si>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</si>
  <si>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</si>
  <si>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</si>
  <si>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</si>
  <si>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</si>
  <si>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</si>
  <si>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</si>
  <si>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</si>
  <si>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</si>
  <si>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</si>
  <si>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</si>
  <si>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</si>
  <si>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</si>
  <si>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</si>
  <si>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</si>
  <si>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</si>
  <si>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</si>
  <si>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</si>
  <si>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</si>
  <si>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</si>
  <si>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</si>
  <si>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</si>
  <si>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</si>
  <si>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</si>
  <si>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</si>
  <si>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</si>
  <si>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</si>
  <si>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</si>
  <si>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</si>
  <si>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</si>
  <si>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</si>
  <si>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</si>
  <si>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</si>
  <si>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</si>
  <si>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</si>
  <si>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</si>
  <si>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</si>
  <si>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</si>
  <si>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</si>
  <si>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</si>
  <si>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</si>
  <si>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</si>
  <si>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</si>
  <si>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</si>
  <si>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</si>
  <si>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</si>
  <si>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</si>
  <si>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</si>
  <si>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</si>
  <si>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</si>
  <si>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</si>
  <si>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</si>
  <si>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</si>
  <si>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</si>
  <si>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</si>
  <si>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</si>
  <si>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</si>
  <si>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</si>
  <si>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</si>
  <si>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</si>
  <si>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</si>
  <si>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</si>
  <si>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</si>
  <si>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</si>
  <si>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</si>
  <si>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</si>
  <si>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</si>
  <si>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</si>
  <si>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</si>
  <si>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</si>
  <si>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</si>
  <si>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</si>
  <si>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</si>
  <si>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</si>
  <si>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</si>
  <si>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</si>
  <si>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</si>
  <si>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</si>
  <si>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</si>
  <si>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</si>
  <si>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</si>
  <si>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</si>
  <si>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</si>
  <si>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</si>
  <si>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</si>
  <si>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</si>
  <si>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</si>
  <si>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</si>
  <si>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</si>
  <si>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</si>
  <si>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</si>
  <si>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</si>
  <si>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</si>
  <si>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</si>
  <si>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</si>
  <si>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</si>
  <si>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</si>
  <si>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</si>
  <si>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</si>
  <si>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</si>
  <si>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</si>
  <si>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</si>
  <si>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</si>
  <si>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</si>
  <si>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</si>
  <si>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</si>
  <si>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</si>
  <si>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</si>
  <si>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</si>
  <si>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</si>
  <si>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</si>
  <si>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</si>
  <si>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</si>
  <si>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</si>
  <si>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</si>
  <si>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</si>
  <si>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</si>
  <si>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</si>
  <si>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</si>
  <si>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</si>
  <si>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</si>
  <si>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</si>
  <si>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</si>
  <si>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</si>
  <si>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</si>
  <si>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</si>
  <si>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</si>
  <si>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</si>
  <si>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</si>
  <si>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</si>
  <si>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</si>
  <si>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</si>
  <si>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</si>
  <si>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</si>
  <si>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</si>
  <si>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</si>
  <si>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</si>
  <si>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</si>
  <si>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</si>
  <si>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</si>
  <si>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</si>
  <si>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</si>
  <si>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</si>
  <si>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</si>
  <si>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</si>
  <si>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</si>
  <si>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</si>
  <si>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</si>
  <si>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</si>
  <si>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</si>
  <si>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</si>
  <si>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</si>
  <si>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</si>
  <si>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</si>
  <si>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</si>
  <si>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</si>
  <si>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</si>
  <si>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</si>
  <si>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</si>
  <si>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</si>
  <si>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</si>
  <si>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</si>
  <si>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</si>
  <si>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</si>
  <si>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</si>
  <si>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</si>
  <si>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</si>
  <si>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</si>
  <si>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</si>
  <si>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</si>
  <si>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</si>
  <si>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</si>
  <si>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</si>
  <si>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</si>
  <si>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</si>
  <si>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</si>
  <si>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</si>
  <si>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</si>
  <si>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</si>
  <si>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</si>
  <si>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</si>
  <si>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</si>
  <si>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</si>
  <si>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</si>
  <si>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</si>
  <si>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</si>
  <si>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</si>
  <si>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</si>
  <si>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</si>
  <si>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</si>
  <si>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</si>
  <si>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</si>
  <si>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</si>
  <si>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</si>
  <si>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</si>
  <si>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</si>
  <si>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</si>
  <si>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</si>
  <si>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</si>
  <si>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</si>
  <si>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</si>
  <si>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</si>
  <si>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</si>
  <si>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</si>
  <si>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</si>
  <si>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</si>
  <si>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</si>
  <si>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</si>
  <si>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</si>
  <si>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</si>
  <si>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</si>
  <si>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</si>
  <si>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</si>
  <si>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</si>
  <si>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</si>
  <si>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</si>
  <si>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</si>
  <si>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</si>
  <si>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</si>
  <si>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</si>
  <si>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</si>
  <si>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</si>
  <si>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</si>
  <si>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</si>
  <si>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</si>
  <si>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</si>
  <si>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</si>
  <si>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</si>
  <si>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</si>
  <si>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</si>
  <si>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</si>
  <si>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</si>
  <si>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</si>
  <si>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</si>
  <si>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</si>
  <si>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</si>
  <si>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</si>
  <si>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</si>
  <si>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</si>
  <si>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</si>
  <si>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</si>
  <si>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</si>
  <si>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</si>
  <si>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</si>
  <si>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</si>
  <si>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</si>
  <si>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</si>
  <si>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</si>
  <si>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</si>
  <si>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</si>
  <si>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</si>
  <si>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</si>
  <si>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</si>
  <si>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</si>
  <si>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</si>
  <si>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</si>
  <si>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</si>
  <si>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</si>
  <si>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</si>
  <si>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</si>
  <si>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</si>
  <si>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</si>
  <si>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</si>
  <si>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</si>
  <si>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</si>
  <si>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</si>
  <si>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</si>
  <si>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</si>
  <si>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</si>
  <si>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</si>
  <si>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</si>
  <si>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</si>
  <si>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</si>
  <si>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</si>
  <si>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</si>
  <si>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</si>
  <si>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</si>
  <si>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</si>
  <si>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</si>
  <si>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</si>
  <si>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</si>
  <si>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</si>
  <si>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</si>
  <si>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</si>
  <si>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</si>
  <si>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</si>
  <si>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</si>
  <si>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</si>
  <si>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</si>
  <si>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</si>
  <si>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</si>
  <si>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</si>
  <si>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</si>
  <si>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</si>
  <si>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</si>
  <si>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</si>
  <si>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</si>
  <si>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</si>
  <si>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</si>
  <si>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</si>
  <si>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</si>
  <si>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</si>
  <si>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</si>
  <si>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</si>
  <si>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</si>
  <si>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</si>
  <si>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</si>
  <si>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</si>
  <si>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</si>
  <si>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</si>
  <si>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</si>
  <si>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</si>
  <si>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</si>
  <si>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</si>
  <si>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</si>
  <si>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</si>
  <si>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</si>
  <si>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</si>
  <si>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</si>
  <si>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</si>
  <si>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</si>
  <si>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</si>
  <si>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</si>
  <si>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</si>
  <si>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</si>
  <si>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</si>
  <si>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</si>
  <si>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</si>
  <si>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</si>
  <si>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</si>
  <si>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</si>
  <si>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</si>
  <si>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</si>
  <si>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</si>
  <si>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</si>
  <si>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</si>
  <si>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</si>
  <si>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</si>
  <si>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</si>
  <si>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</si>
  <si>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</si>
  <si>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</si>
  <si>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</si>
  <si>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</si>
  <si>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</si>
  <si>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</si>
  <si>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</si>
  <si>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</si>
  <si>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</si>
  <si>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</si>
  <si>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</si>
  <si>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</si>
  <si>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</si>
  <si>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</si>
  <si>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</si>
  <si>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</si>
  <si>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</si>
  <si>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</si>
  <si>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</si>
  <si>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</si>
  <si>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</si>
  <si>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</si>
  <si>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</si>
  <si>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</si>
  <si>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</si>
  <si>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</si>
  <si>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</si>
  <si>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</si>
  <si>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</si>
  <si>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</si>
  <si>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</si>
  <si>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</si>
  <si>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</si>
  <si>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</si>
  <si>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</si>
  <si>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</si>
  <si>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</si>
  <si>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</si>
  <si>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</si>
  <si>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</si>
  <si>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</si>
  <si>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</si>
  <si>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</si>
  <si>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</si>
  <si>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</si>
  <si>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</si>
  <si>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</si>
  <si>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</si>
  <si>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</si>
  <si>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</si>
  <si>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</si>
  <si>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</si>
  <si>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</si>
  <si>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</si>
  <si>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</si>
  <si>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</si>
  <si>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</si>
  <si>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</si>
  <si>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</si>
  <si>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</si>
  <si>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</si>
  <si>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</si>
  <si>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</si>
  <si>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</si>
  <si>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</si>
  <si>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</si>
  <si>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</si>
  <si>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</si>
  <si>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</si>
  <si>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</si>
  <si>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</si>
  <si>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</si>
  <si>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</si>
  <si>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</si>
  <si>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</si>
  <si>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</si>
  <si>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</si>
  <si>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</si>
  <si>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</si>
  <si>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</si>
  <si>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</si>
  <si>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</si>
  <si>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</si>
  <si>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</si>
  <si>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</si>
  <si>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</si>
  <si>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</si>
  <si>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</si>
  <si>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</si>
  <si>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</si>
  <si>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</si>
  <si>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</si>
  <si>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</si>
  <si>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</si>
  <si>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</si>
  <si>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</si>
  <si>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</si>
  <si>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</si>
  <si>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</si>
  <si>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</si>
  <si>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</si>
  <si>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</si>
  <si>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</si>
  <si>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</si>
  <si>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</si>
  <si>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</si>
  <si>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</si>
  <si>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</si>
  <si>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</si>
  <si>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</si>
  <si>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</si>
  <si>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</si>
  <si>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</si>
  <si>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</si>
  <si>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</si>
  <si>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</si>
  <si>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</si>
  <si>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</si>
  <si>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</si>
  <si>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</si>
  <si>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</si>
  <si>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</si>
  <si>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</si>
  <si>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</si>
  <si>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</si>
  <si>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</si>
  <si>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</si>
  <si>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</si>
  <si>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</si>
  <si>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</si>
  <si>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</si>
  <si>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</si>
  <si>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</si>
  <si>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</si>
  <si>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</si>
  <si>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</si>
  <si>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</si>
  <si>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</si>
  <si>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</si>
  <si>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</si>
  <si>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</si>
  <si>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</si>
  <si>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</si>
  <si>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</si>
  <si>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</si>
  <si>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</si>
  <si>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</si>
  <si>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</si>
  <si>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</si>
  <si>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</si>
  <si>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</si>
  <si>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</si>
  <si>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</si>
  <si>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</si>
  <si>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</si>
  <si>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</si>
  <si>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</si>
  <si>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</si>
  <si>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</si>
  <si>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</si>
  <si>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</si>
  <si>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</si>
  <si>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</si>
  <si>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</si>
  <si>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</si>
  <si>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</si>
  <si>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</si>
  <si>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</si>
  <si>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</si>
  <si>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</si>
  <si>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</si>
  <si>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</si>
  <si>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</si>
  <si>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</si>
  <si>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</si>
  <si>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</si>
  <si>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</si>
  <si>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</si>
  <si>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</si>
  <si>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</si>
  <si>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</si>
  <si>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</si>
  <si>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</si>
  <si>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</si>
  <si>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</si>
  <si>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</si>
  <si>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</si>
  <si>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</si>
  <si>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</si>
  <si>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</si>
  <si>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</si>
  <si>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</si>
  <si>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</si>
  <si>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</si>
  <si>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</si>
  <si>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</si>
  <si>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</si>
  <si>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</si>
  <si>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</si>
  <si>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</si>
  <si>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</si>
  <si>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</si>
  <si>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</si>
  <si>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</si>
  <si>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</si>
  <si>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</si>
  <si>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</si>
  <si>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</si>
  <si>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</si>
  <si>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</si>
  <si>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</si>
  <si>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</si>
  <si>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</si>
  <si>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</si>
  <si>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</si>
  <si>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</si>
  <si>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</si>
  <si>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</si>
  <si>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</si>
  <si>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</si>
  <si>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</si>
  <si>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</si>
  <si>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</si>
  <si>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</si>
  <si>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</si>
  <si>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</si>
  <si>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</si>
  <si>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</si>
  <si>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</si>
  <si>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</si>
  <si>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</si>
  <si>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</si>
  <si>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</si>
  <si>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</si>
  <si>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</si>
  <si>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</si>
  <si>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</si>
  <si>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</si>
  <si>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</si>
  <si>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</si>
  <si>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</si>
  <si>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</si>
  <si>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</si>
  <si>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</si>
  <si>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</si>
  <si>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</si>
  <si>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</si>
  <si>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</si>
  <si>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</si>
  <si>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</si>
  <si>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</si>
  <si>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</si>
  <si>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</si>
  <si>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</si>
  <si>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</si>
  <si>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</si>
  <si>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</si>
  <si>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</si>
  <si>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</si>
  <si>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</si>
  <si>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</si>
  <si>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</si>
  <si>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</si>
  <si>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</si>
  <si>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</si>
  <si>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</si>
  <si>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</si>
  <si>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</si>
  <si>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</si>
  <si>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</si>
  <si>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</si>
  <si>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</si>
  <si>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</si>
  <si>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</si>
  <si>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</si>
  <si>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</si>
  <si>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</si>
  <si>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</si>
  <si>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</si>
  <si>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</si>
  <si>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</si>
  <si>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</si>
  <si>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</si>
  <si>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</si>
  <si>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</si>
  <si>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</si>
  <si>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</si>
  <si>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</si>
  <si>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</si>
  <si>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</si>
  <si>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</si>
  <si>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</si>
  <si>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</si>
  <si>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</si>
  <si>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</si>
  <si>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</si>
  <si>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</si>
  <si>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</si>
  <si>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</si>
  <si>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</si>
  <si>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</si>
  <si>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</si>
  <si>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</si>
  <si>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</si>
  <si>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</si>
  <si>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</si>
  <si>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</si>
  <si>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</si>
  <si>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</si>
  <si>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</si>
  <si>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</si>
  <si>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</si>
  <si>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</si>
  <si>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</si>
  <si>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</si>
  <si>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</si>
  <si>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</si>
  <si>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</si>
  <si>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</si>
  <si>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</si>
  <si>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</si>
  <si>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</si>
  <si>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</si>
  <si>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</si>
  <si>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</si>
  <si>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</si>
  <si>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</si>
  <si>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</si>
  <si>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</si>
  <si>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</si>
  <si>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</si>
  <si>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</si>
  <si>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</si>
  <si>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</si>
  <si>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</si>
  <si>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</si>
  <si>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</si>
  <si>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</si>
  <si>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</si>
  <si>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</si>
  <si>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</si>
  <si>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</si>
  <si>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</si>
  <si>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</si>
  <si>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</si>
  <si>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</si>
  <si>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</si>
  <si>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</si>
  <si>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</si>
  <si>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</si>
  <si>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</si>
  <si>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</si>
  <si>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</si>
  <si>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</si>
  <si>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</si>
  <si>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</si>
  <si>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</si>
  <si>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</si>
  <si>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</si>
  <si>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</si>
  <si>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</si>
  <si>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</si>
  <si>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</si>
  <si>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</si>
  <si>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</si>
  <si>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</si>
  <si>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</si>
  <si>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</si>
  <si>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</si>
  <si>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</si>
  <si>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</si>
  <si>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</si>
  <si>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</si>
  <si>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</si>
  <si>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</si>
  <si>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</si>
  <si>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</si>
  <si>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</si>
  <si>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</si>
  <si>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</si>
  <si>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</si>
  <si>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</si>
  <si>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</si>
  <si>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</si>
  <si>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</si>
  <si>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</si>
  <si>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</si>
  <si>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</si>
  <si>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</si>
  <si>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</si>
  <si>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</si>
  <si>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</si>
  <si>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</si>
  <si>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</si>
  <si>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</si>
  <si>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</si>
  <si>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</si>
  <si>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</si>
  <si>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</si>
  <si>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</si>
  <si>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</si>
  <si>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</si>
  <si>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</si>
  <si>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</si>
  <si>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</si>
  <si>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</si>
  <si>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</si>
  <si>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</si>
  <si>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</si>
  <si>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</si>
  <si>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</si>
  <si>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</si>
  <si>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</si>
  <si>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</si>
  <si>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</si>
  <si>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</si>
  <si>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</si>
  <si>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</si>
  <si>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</si>
  <si>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</si>
  <si>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</si>
  <si>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</si>
  <si>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</si>
  <si>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</si>
  <si>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</si>
  <si>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</si>
  <si>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</si>
  <si>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</si>
  <si>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</si>
  <si>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</si>
  <si>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</si>
  <si>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</si>
  <si>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</si>
  <si>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</si>
  <si>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</si>
  <si>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</si>
  <si>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</si>
  <si>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</si>
  <si>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</si>
  <si>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</si>
  <si>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</si>
  <si>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</si>
  <si>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</si>
  <si>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</si>
  <si>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</si>
  <si>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</si>
  <si>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</si>
  <si>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</si>
  <si>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</si>
  <si>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</si>
  <si>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</si>
  <si>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</si>
  <si>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</si>
  <si>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</si>
  <si>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</si>
  <si>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</si>
  <si>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</si>
  <si>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</si>
  <si>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</si>
  <si>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</si>
  <si>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</si>
  <si>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</si>
  <si>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</si>
  <si>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</si>
  <si>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</si>
  <si>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</si>
  <si>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</si>
  <si>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</si>
  <si>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</si>
  <si>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</si>
  <si>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</si>
  <si>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</si>
  <si>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</si>
  <si>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</si>
  <si>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</si>
  <si>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</si>
  <si>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</si>
  <si>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</si>
  <si>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</si>
  <si>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</si>
  <si>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</si>
  <si>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</si>
  <si>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</si>
  <si>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</si>
  <si>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</si>
  <si>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</si>
  <si>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</si>
  <si>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</si>
  <si>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</si>
  <si>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</si>
  <si>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</si>
  <si>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</si>
  <si>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</si>
  <si>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</si>
  <si>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</si>
  <si>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</si>
  <si>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</si>
  <si>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</si>
  <si>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</si>
  <si>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</si>
  <si>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</si>
  <si>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</si>
  <si>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</si>
  <si>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</si>
  <si>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</si>
  <si>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</si>
  <si>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</si>
  <si>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</si>
  <si>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</si>
  <si>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</si>
  <si>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</si>
  <si>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</si>
  <si>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</si>
  <si>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</si>
  <si>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</si>
  <si>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</si>
  <si>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</si>
  <si>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</si>
  <si>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</si>
  <si>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</si>
  <si>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</si>
  <si>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</si>
  <si>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</si>
  <si>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</si>
  <si>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</si>
  <si>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</si>
  <si>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</si>
  <si>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</si>
  <si>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</si>
  <si>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</si>
  <si>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</si>
  <si>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</si>
  <si>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</si>
  <si>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</si>
  <si>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</si>
  <si>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</si>
  <si>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</si>
  <si>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</si>
  <si>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</si>
  <si>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</si>
  <si>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</si>
  <si>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</si>
  <si>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</si>
  <si>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</si>
  <si>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</si>
  <si>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</si>
  <si>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</si>
  <si>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</si>
  <si>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</si>
  <si>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</si>
  <si>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</si>
  <si>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</si>
  <si>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</si>
  <si>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</si>
  <si>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</si>
  <si>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</si>
  <si>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</si>
  <si>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</si>
  <si>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</si>
  <si>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</si>
  <si>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</si>
  <si>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</si>
  <si>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</si>
  <si>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</si>
  <si>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</si>
  <si>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</si>
  <si>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</si>
  <si>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</si>
  <si>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</si>
  <si>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</si>
  <si>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</si>
  <si>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</si>
  <si>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</si>
  <si>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</si>
  <si>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</si>
  <si>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</si>
  <si>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</si>
  <si>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</si>
  <si>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</si>
  <si>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</si>
  <si>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</si>
  <si>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</si>
  <si>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</si>
  <si>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</si>
  <si>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</si>
  <si>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</si>
  <si>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</si>
  <si>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</si>
  <si>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</si>
  <si>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</si>
  <si>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</si>
  <si>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</si>
  <si>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</si>
  <si>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</si>
  <si>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</si>
  <si>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</si>
  <si>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</si>
  <si>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</si>
  <si>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</si>
  <si>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</si>
  <si>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</si>
  <si>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</si>
  <si>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</si>
  <si>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</si>
  <si>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</si>
  <si>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</si>
  <si>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</si>
  <si>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</si>
  <si>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</si>
  <si>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</si>
  <si>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</si>
  <si>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</si>
  <si>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</si>
  <si>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</si>
  <si>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</si>
  <si>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</si>
  <si>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</si>
  <si>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</si>
  <si>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</si>
  <si>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</si>
  <si>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</si>
  <si>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</si>
  <si>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</si>
  <si>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</si>
  <si>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</si>
  <si>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</si>
  <si>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</si>
  <si>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</si>
  <si>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</si>
  <si>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</si>
  <si>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</si>
  <si>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</si>
  <si>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</si>
  <si>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</si>
  <si>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</si>
  <si>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</si>
  <si>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</si>
  <si>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</si>
  <si>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</si>
  <si>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</si>
  <si>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</si>
  <si>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</si>
  <si>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</si>
  <si>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</si>
  <si>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</si>
  <si>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</si>
  <si>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</si>
  <si>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</si>
  <si>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</si>
  <si>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</si>
  <si>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</si>
  <si>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</si>
  <si>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</si>
  <si>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</si>
  <si>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</si>
  <si>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</si>
  <si>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</si>
  <si>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</si>
  <si>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</si>
  <si>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</si>
  <si>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</si>
  <si>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</si>
  <si>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</si>
  <si>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</si>
  <si>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</si>
  <si>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</si>
  <si>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</si>
  <si>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</si>
  <si>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</si>
  <si>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</si>
  <si>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</si>
  <si>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</si>
  <si>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</si>
  <si>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</si>
  <si>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</si>
  <si>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</si>
  <si>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</si>
  <si>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</si>
  <si>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</si>
  <si>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</si>
  <si>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</si>
  <si>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</si>
  <si>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</si>
  <si>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</si>
  <si>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</si>
  <si>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</si>
  <si>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</si>
  <si>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</si>
  <si>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</si>
  <si>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</si>
  <si>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</si>
  <si>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</si>
  <si>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</si>
  <si>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</si>
  <si>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</si>
  <si>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</si>
  <si>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</si>
  <si>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</si>
  <si>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</si>
  <si>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</si>
  <si>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</si>
  <si>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</si>
  <si>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</si>
  <si>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</si>
  <si>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</si>
  <si>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</si>
  <si>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</si>
  <si>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</si>
  <si>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</si>
  <si>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</si>
  <si>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</si>
  <si>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</si>
  <si>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</si>
  <si>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</si>
  <si>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</si>
  <si>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</si>
  <si>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</si>
  <si>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</si>
  <si>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</si>
  <si>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</si>
  <si>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</si>
  <si>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</si>
  <si>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</si>
  <si>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</si>
  <si>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</si>
  <si>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</si>
  <si>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</si>
  <si>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</si>
  <si>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</si>
  <si>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</si>
  <si>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</si>
  <si>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</si>
  <si>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</si>
  <si>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</si>
  <si>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</si>
  <si>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</si>
  <si>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</si>
  <si>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</si>
  <si>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</si>
  <si>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</si>
  <si>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</si>
  <si>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</si>
  <si>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</si>
  <si>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</si>
  <si>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</si>
  <si>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</si>
  <si>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</si>
  <si>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</si>
  <si>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</si>
  <si>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</si>
  <si>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</si>
  <si>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</si>
  <si>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</si>
  <si>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</si>
  <si>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</si>
  <si>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</si>
  <si>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</si>
  <si>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</si>
  <si>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</si>
  <si>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</si>
  <si>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</si>
  <si>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</si>
  <si>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</si>
  <si>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</si>
  <si>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</si>
  <si>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</si>
  <si>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</si>
  <si>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</si>
  <si>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</si>
  <si>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</si>
  <si>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</si>
  <si>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</si>
  <si>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</si>
  <si>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</si>
  <si>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</si>
  <si>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</si>
  <si>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</si>
  <si>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</si>
  <si>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</si>
  <si>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</si>
  <si>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</si>
  <si>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</si>
  <si>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</si>
  <si>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</si>
  <si>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</si>
  <si>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</si>
  <si>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</si>
  <si>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</si>
  <si>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</si>
  <si>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</si>
  <si>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</si>
  <si>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</si>
  <si>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</si>
  <si>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</si>
  <si>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</si>
  <si>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</si>
  <si>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</si>
  <si>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</si>
  <si>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</si>
  <si>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</si>
  <si>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</si>
  <si>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</si>
  <si>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</si>
  <si>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</si>
  <si>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</si>
  <si>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</si>
  <si>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</si>
  <si>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</si>
  <si>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</si>
  <si>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</si>
  <si>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</si>
  <si>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</si>
  <si>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</si>
  <si>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</si>
  <si>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</si>
  <si>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</si>
  <si>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</si>
  <si>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</si>
  <si>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</si>
  <si>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</si>
  <si>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</si>
  <si>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</si>
  <si>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</si>
  <si>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</si>
  <si>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</si>
  <si>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</si>
  <si>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</si>
  <si>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</si>
  <si>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</si>
  <si>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</si>
  <si>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</si>
  <si>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</si>
  <si>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</si>
  <si>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</si>
  <si>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</si>
  <si>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</si>
  <si>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</si>
  <si>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</si>
  <si>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</si>
  <si>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</si>
  <si>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</si>
  <si>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</si>
  <si>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</si>
  <si>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</si>
  <si>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</si>
  <si>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</si>
  <si>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</si>
  <si>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</si>
  <si>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</si>
  <si>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</si>
  <si>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</si>
  <si>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</si>
  <si>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</si>
  <si>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</si>
  <si>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</si>
  <si>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</si>
  <si>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</si>
  <si>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</si>
  <si>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</si>
  <si>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</si>
  <si>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</si>
  <si>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</si>
  <si>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</si>
  <si>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</si>
  <si>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</si>
  <si>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</si>
  <si>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</si>
  <si>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</si>
  <si>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</si>
  <si>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</si>
  <si>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</si>
  <si>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</si>
  <si>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</si>
  <si>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</si>
  <si>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</si>
  <si>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</si>
  <si>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</si>
  <si>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</si>
  <si>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</si>
  <si>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</si>
  <si>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</si>
  <si>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</si>
  <si>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</si>
  <si>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</si>
  <si>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</si>
  <si>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</si>
  <si>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</si>
  <si>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</si>
  <si>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</si>
  <si>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</si>
  <si>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</si>
  <si>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</si>
  <si>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</si>
  <si>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</si>
  <si>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</si>
  <si>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</si>
  <si>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</si>
  <si>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</si>
  <si>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</si>
  <si>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</si>
  <si>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</si>
  <si>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</si>
  <si>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</si>
  <si>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</si>
  <si>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</si>
  <si>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</si>
  <si>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</si>
  <si>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</si>
  <si>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</si>
  <si>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</si>
  <si>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</si>
  <si>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</si>
  <si>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</si>
  <si>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</si>
  <si>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</si>
  <si>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</si>
  <si>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</si>
  <si>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</si>
  <si>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</si>
  <si>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</si>
  <si>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</si>
  <si>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</si>
  <si>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</si>
  <si>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</si>
  <si>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</si>
  <si>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</si>
  <si>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</si>
  <si>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</si>
  <si>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</si>
  <si>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</si>
  <si>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</si>
  <si>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</si>
  <si>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</si>
  <si>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</si>
  <si>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</si>
  <si>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</si>
  <si>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</si>
  <si>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</si>
  <si>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</si>
  <si>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</si>
  <si>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</si>
  <si>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</si>
  <si>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</si>
  <si>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</si>
  <si>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</si>
  <si>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</si>
  <si>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</si>
  <si>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</si>
  <si>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</si>
  <si>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</si>
  <si>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</si>
  <si>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</si>
  <si>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</si>
  <si>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</si>
  <si>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</si>
  <si>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</si>
  <si>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</si>
  <si>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</si>
  <si>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</si>
  <si>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</si>
  <si>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</si>
  <si>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</si>
  <si>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</si>
  <si>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</si>
  <si>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</si>
  <si>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</si>
  <si>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</si>
  <si>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</si>
  <si>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</si>
  <si>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</si>
  <si>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</si>
  <si>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</si>
  <si>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</si>
  <si>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</si>
  <si>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</si>
  <si>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</si>
  <si>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</si>
  <si>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</si>
  <si>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</si>
  <si>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</si>
  <si>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</si>
  <si>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</si>
  <si>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</si>
  <si>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</si>
  <si>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</si>
  <si>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</si>
  <si>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</si>
  <si>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</si>
  <si>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</si>
  <si>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</si>
  <si>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</si>
  <si>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</si>
  <si>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</si>
  <si>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</si>
  <si>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</si>
  <si>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</si>
  <si>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</si>
  <si>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</si>
  <si>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</si>
  <si>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</si>
  <si>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</si>
  <si>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</si>
  <si>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</si>
  <si>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</si>
  <si>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</si>
  <si>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</si>
  <si>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</si>
  <si>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</si>
  <si>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</si>
  <si>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</si>
  <si>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</si>
  <si>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</si>
  <si>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</si>
  <si>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</si>
  <si>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</si>
  <si>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</si>
  <si>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</si>
  <si>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</si>
  <si>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</si>
  <si>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</si>
  <si>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</si>
  <si>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</si>
  <si>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</si>
  <si>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</si>
  <si>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</si>
  <si>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</si>
  <si>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</si>
  <si>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</si>
  <si>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</si>
  <si>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</si>
  <si>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</si>
  <si>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</si>
  <si>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</si>
  <si>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</si>
  <si>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</si>
  <si>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</si>
  <si>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</si>
  <si>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</si>
  <si>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</si>
  <si>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</si>
  <si>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</si>
  <si>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</si>
  <si>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</si>
  <si>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</si>
  <si>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</si>
  <si>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</si>
  <si>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</si>
  <si>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</si>
  <si>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</si>
  <si>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</si>
  <si>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</si>
  <si>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</si>
  <si>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</si>
  <si>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</si>
  <si>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</si>
  <si>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</si>
  <si>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</si>
  <si>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</si>
  <si>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</si>
  <si>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</si>
  <si>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</si>
  <si>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</si>
  <si>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</si>
  <si>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</si>
  <si>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</si>
  <si>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</si>
  <si>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</si>
  <si>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</si>
  <si>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</si>
  <si>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</si>
  <si>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</si>
  <si>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</si>
  <si>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</si>
  <si>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</si>
  <si>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</si>
  <si>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</si>
  <si>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</si>
  <si>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</si>
  <si>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</si>
  <si>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</si>
  <si>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</si>
  <si>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</si>
  <si>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</si>
  <si>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</si>
  <si>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</si>
  <si>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</si>
  <si>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</si>
  <si>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</si>
  <si>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</si>
  <si>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</si>
  <si>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</si>
  <si>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</si>
  <si>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</si>
  <si>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</si>
  <si>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</si>
  <si>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</si>
  <si>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</si>
  <si>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</si>
  <si>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</si>
  <si>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</si>
  <si>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</si>
  <si>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</si>
  <si>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</si>
  <si>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</si>
  <si>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</si>
  <si>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</si>
  <si>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</si>
  <si>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</si>
  <si>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</si>
  <si>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</si>
  <si>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</si>
  <si>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</si>
  <si>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</si>
  <si>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</si>
  <si>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</si>
  <si>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</si>
  <si>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</si>
  <si>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</si>
  <si>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</si>
  <si>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</si>
  <si>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</si>
  <si>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</si>
  <si>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</si>
  <si>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</si>
  <si>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</si>
  <si>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</si>
  <si>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</si>
  <si>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</si>
  <si>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</si>
  <si>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</si>
  <si>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</si>
  <si>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</si>
  <si>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</si>
  <si>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</si>
  <si>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</si>
  <si>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</si>
  <si>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</si>
  <si>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</si>
  <si>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</si>
  <si>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</si>
  <si>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</si>
  <si>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</si>
  <si>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</si>
  <si>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</si>
  <si>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</si>
  <si>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</si>
  <si>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</si>
  <si>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</si>
  <si>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</si>
  <si>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</si>
  <si>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</si>
  <si>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</si>
  <si>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</si>
  <si>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</si>
  <si>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</si>
  <si>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</si>
  <si>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</si>
  <si>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</si>
  <si>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</si>
  <si>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</si>
  <si>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</si>
  <si>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</si>
  <si>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</si>
  <si>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</si>
  <si>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</si>
  <si>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</si>
  <si>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</si>
  <si>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</si>
  <si>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</si>
  <si>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</si>
  <si>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</si>
  <si>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</si>
  <si>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</si>
  <si>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</si>
  <si>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</si>
  <si>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</si>
  <si>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</si>
  <si>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</si>
  <si>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</si>
  <si>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</si>
  <si>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</si>
  <si>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</si>
  <si>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</si>
  <si>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</si>
  <si>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</si>
  <si>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</si>
  <si>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</si>
  <si>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</si>
  <si>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</si>
  <si>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</si>
  <si>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</si>
  <si>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</si>
  <si>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</si>
  <si>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</si>
  <si>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</si>
  <si>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</si>
  <si>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</si>
  <si>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</si>
  <si>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</si>
  <si>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</si>
  <si>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</si>
  <si>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</si>
  <si>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</si>
  <si>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</si>
  <si>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</si>
  <si>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</si>
  <si>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</si>
  <si>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</si>
  <si>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</si>
  <si>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</si>
  <si>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</si>
  <si>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</si>
  <si>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</si>
  <si>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</si>
  <si>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</si>
  <si>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</si>
  <si>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</si>
  <si>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</si>
  <si>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</si>
  <si>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</si>
  <si>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</si>
  <si>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</si>
  <si>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</si>
  <si>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</si>
  <si>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</si>
  <si>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</si>
  <si>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</si>
  <si>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</si>
  <si>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</si>
  <si>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</si>
  <si>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</si>
  <si>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</si>
  <si>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</si>
  <si>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</si>
  <si>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</si>
  <si>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</si>
  <si>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</si>
  <si>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</si>
  <si>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</si>
  <si>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</si>
  <si>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</si>
  <si>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</si>
  <si>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</si>
  <si>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</si>
  <si>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</si>
  <si>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</si>
  <si>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</si>
  <si>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</si>
  <si>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</si>
  <si>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</si>
  <si>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</si>
  <si>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</si>
  <si>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</si>
  <si>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</si>
  <si>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</si>
  <si>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</si>
  <si>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</si>
  <si>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</si>
  <si>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</si>
  <si>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</si>
  <si>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</si>
  <si>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</si>
  <si>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</si>
  <si>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</si>
  <si>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</si>
  <si>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</si>
  <si>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</si>
  <si>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</si>
  <si>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</si>
  <si>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</si>
  <si>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</si>
  <si>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</si>
  <si>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</si>
  <si>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</si>
  <si>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</si>
  <si>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</si>
  <si>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</si>
  <si>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</si>
  <si>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</si>
  <si>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</si>
  <si>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</si>
  <si>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</si>
  <si>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</si>
  <si>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</si>
  <si>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</si>
  <si>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</si>
  <si>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</si>
  <si>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</si>
  <si>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</si>
  <si>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</si>
  <si>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</si>
  <si>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</si>
  <si>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</si>
  <si>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</si>
  <si>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</si>
  <si>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</si>
  <si>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</si>
  <si>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</si>
  <si>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</si>
  <si>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</si>
  <si>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</si>
  <si>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</si>
  <si>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</si>
  <si>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</si>
  <si>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</si>
  <si>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</si>
  <si>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</si>
  <si>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</si>
  <si>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</si>
  <si>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</si>
  <si>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</si>
  <si>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</si>
  <si>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</si>
  <si>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</si>
  <si>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</si>
  <si>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</si>
  <si>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</si>
  <si>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</si>
  <si>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</si>
  <si>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</si>
  <si>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</si>
  <si>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</si>
  <si>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</si>
  <si>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</si>
  <si>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</si>
  <si>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</si>
  <si>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</si>
  <si>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</si>
  <si>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</si>
  <si>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</si>
  <si>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</si>
  <si>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</si>
  <si>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</si>
  <si>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</si>
  <si>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</si>
  <si>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</si>
  <si>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</si>
  <si>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</si>
  <si>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</si>
  <si>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</si>
  <si>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</si>
  <si>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</si>
  <si>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</si>
  <si>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</si>
  <si>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</si>
  <si>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</si>
  <si>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</si>
  <si>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</si>
  <si>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</si>
  <si>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</si>
  <si>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</si>
  <si>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</si>
  <si>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</si>
  <si>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</si>
  <si>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</si>
  <si>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</si>
  <si>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</si>
  <si>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</si>
  <si>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</si>
  <si>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</si>
  <si>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</si>
  <si>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</si>
  <si>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</si>
  <si>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</si>
  <si>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</si>
  <si>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</si>
  <si>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</si>
  <si>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</si>
  <si>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</si>
  <si>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</si>
  <si>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</si>
  <si>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</si>
  <si>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</si>
  <si>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</si>
  <si>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</si>
  <si>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</si>
  <si>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</si>
  <si>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</si>
  <si>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</si>
  <si>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</si>
  <si>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</si>
  <si>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</si>
  <si>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</si>
  <si>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</si>
  <si>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</si>
  <si>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</si>
  <si>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</si>
  <si>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</si>
  <si>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</si>
  <si>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</si>
  <si>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</si>
  <si>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</si>
  <si>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</si>
  <si>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</si>
  <si>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</si>
  <si>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</si>
  <si>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</si>
  <si>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</si>
  <si>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</si>
  <si>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</si>
  <si>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</si>
  <si>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</si>
  <si>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</si>
  <si>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</si>
  <si>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</si>
  <si>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</si>
  <si>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</si>
  <si>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</si>
  <si>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</si>
  <si>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</si>
  <si>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</si>
  <si>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</si>
  <si>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</si>
  <si>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</si>
  <si>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</si>
  <si>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</si>
  <si>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</si>
  <si>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</si>
  <si>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</si>
  <si>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</si>
  <si>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</si>
  <si>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</si>
  <si>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</si>
  <si>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</si>
  <si>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</si>
  <si>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</si>
  <si>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</si>
  <si>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</si>
  <si>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</si>
  <si>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</si>
  <si>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</si>
  <si>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</si>
  <si>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</si>
  <si>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</si>
  <si>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</si>
  <si>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</si>
  <si>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</si>
  <si>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</si>
  <si>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</si>
  <si>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</si>
  <si>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</si>
  <si>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</si>
  <si>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</si>
  <si>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</si>
  <si>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</si>
  <si>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</si>
  <si>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</si>
  <si>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</si>
  <si>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</si>
  <si>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</si>
  <si>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</si>
  <si>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</si>
  <si>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</si>
  <si>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</si>
  <si>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</si>
  <si>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</si>
  <si>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</si>
  <si>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</si>
  <si>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</si>
  <si>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</si>
  <si>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</si>
  <si>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</si>
  <si>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</si>
  <si>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</si>
  <si>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</si>
  <si>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</si>
  <si>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</si>
  <si>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</si>
  <si>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</si>
  <si>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</si>
  <si>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</si>
  <si>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</si>
  <si>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</si>
  <si>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</si>
  <si>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</si>
  <si>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</si>
  <si>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</si>
  <si>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</si>
  <si>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</si>
  <si>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</si>
  <si>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</si>
  <si>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</si>
  <si>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</si>
  <si>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</si>
  <si>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</si>
  <si>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</si>
  <si>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</si>
  <si>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</si>
  <si>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</si>
  <si>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</si>
  <si>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</si>
  <si>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</si>
  <si>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</si>
  <si>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</si>
  <si>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</si>
  <si>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</si>
  <si>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</si>
  <si>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</si>
  <si>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</si>
  <si>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</si>
  <si>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</si>
  <si>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</si>
  <si>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</si>
  <si>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</si>
  <si>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</si>
  <si>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</si>
  <si>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</si>
  <si>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</si>
  <si>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</si>
  <si>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</si>
  <si>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</si>
  <si>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</si>
  <si>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</si>
  <si>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</si>
  <si>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</si>
  <si>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</si>
  <si>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</si>
  <si>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</si>
  <si>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</si>
  <si>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</si>
  <si>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</si>
  <si>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</si>
  <si>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</si>
  <si>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</si>
  <si>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</si>
  <si>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</si>
  <si>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</si>
  <si>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</si>
  <si>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</si>
  <si>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</si>
  <si>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</si>
  <si>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</si>
  <si>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</si>
  <si>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</si>
  <si>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</si>
  <si>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</si>
  <si>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</si>
  <si>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</si>
  <si>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</si>
  <si>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</si>
  <si>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</si>
  <si>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</si>
  <si>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</si>
  <si>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</si>
  <si>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</si>
  <si>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</si>
  <si>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</si>
  <si>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</si>
  <si>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</si>
  <si>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</si>
  <si>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</si>
  <si>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</si>
  <si>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</si>
  <si>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</si>
  <si>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</si>
  <si>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</si>
  <si>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</si>
  <si>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</si>
  <si>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</si>
  <si>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</si>
  <si>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</si>
  <si>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</si>
  <si>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</si>
  <si>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</si>
  <si>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</si>
  <si>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</si>
  <si>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</si>
  <si>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</si>
  <si>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</si>
  <si>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</si>
  <si>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</si>
  <si>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</si>
  <si>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</si>
  <si>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</si>
  <si>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</si>
  <si>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</si>
  <si>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</si>
  <si>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</si>
  <si>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</si>
  <si>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</si>
  <si>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</si>
  <si>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</si>
  <si>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</si>
  <si>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</si>
  <si>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</si>
  <si>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</si>
  <si>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</si>
  <si>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</si>
  <si>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</si>
  <si>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</si>
  <si>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</si>
  <si>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</si>
  <si>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</si>
  <si>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</si>
  <si>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</si>
  <si>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</si>
  <si>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</si>
  <si>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</si>
  <si>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</si>
  <si>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</si>
  <si>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</si>
  <si>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</si>
  <si>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</si>
  <si>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</si>
  <si>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</si>
  <si>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</si>
  <si>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</si>
  <si>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</si>
  <si>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</si>
  <si>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</si>
  <si>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</si>
  <si>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</si>
  <si>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</si>
  <si>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</si>
  <si>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</si>
  <si>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</si>
  <si>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</si>
  <si>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</si>
  <si>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</si>
  <si>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</si>
  <si>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</si>
  <si>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</si>
  <si>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</si>
  <si>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</si>
  <si>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</si>
  <si>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</si>
  <si>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</si>
  <si>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</si>
  <si>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</si>
  <si>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</si>
  <si>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</si>
  <si>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</si>
  <si>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</si>
  <si>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</si>
  <si>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</si>
  <si>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</si>
  <si>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</si>
  <si>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</si>
  <si>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</si>
  <si>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</si>
  <si>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</si>
  <si>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</si>
  <si>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</si>
  <si>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</si>
  <si>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</si>
  <si>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</si>
  <si>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</si>
  <si>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</si>
  <si>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</si>
  <si>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</si>
  <si>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</si>
  <si>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</si>
  <si>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</si>
  <si>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</si>
  <si>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</si>
  <si>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</si>
  <si>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</si>
  <si>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</si>
  <si>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</si>
  <si>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</si>
  <si>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</si>
  <si>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</si>
  <si>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</si>
  <si>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</si>
  <si>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</si>
  <si>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</si>
  <si>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</si>
  <si>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</si>
  <si>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</si>
  <si>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</si>
  <si>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</si>
  <si>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</si>
  <si>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</si>
  <si>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</si>
  <si>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</si>
  <si>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</si>
  <si>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</si>
  <si>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</si>
  <si>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</si>
  <si>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</si>
  <si>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</si>
  <si>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</si>
  <si>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</si>
  <si>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</si>
  <si>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</si>
  <si>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</si>
  <si>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</si>
  <si>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</si>
  <si>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</si>
  <si>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</si>
  <si>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</si>
  <si>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</si>
  <si>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</si>
  <si>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</si>
  <si>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</si>
  <si>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</si>
  <si>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</si>
  <si>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</si>
  <si>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</si>
  <si>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</si>
  <si>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</si>
  <si>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</si>
  <si>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</si>
  <si>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</si>
  <si>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</si>
  <si>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</si>
  <si>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</si>
  <si>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</si>
  <si>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</si>
  <si>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</si>
  <si>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</si>
  <si>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</si>
  <si>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</si>
  <si>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</si>
  <si>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</si>
  <si>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</si>
  <si>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</si>
  <si>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</si>
  <si>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</si>
  <si>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</si>
  <si>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</si>
  <si>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</si>
  <si>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</si>
  <si>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</si>
  <si>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</si>
  <si>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</si>
  <si>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</si>
  <si>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</si>
  <si>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</si>
  <si>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</si>
  <si>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</si>
  <si>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</si>
  <si>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</si>
  <si>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</si>
  <si>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</si>
  <si>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</si>
  <si>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</si>
  <si>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</si>
  <si>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</si>
  <si>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</si>
  <si>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</si>
  <si>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</si>
  <si>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</si>
  <si>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</si>
  <si>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</si>
  <si>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</si>
  <si>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</si>
  <si>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</si>
  <si>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</si>
  <si>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</si>
  <si>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</si>
  <si>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</si>
  <si>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</si>
  <si>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</si>
  <si>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</si>
  <si>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</si>
  <si>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</si>
  <si>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</si>
  <si>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</si>
  <si>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</si>
  <si>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</si>
  <si>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</si>
  <si>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</si>
  <si>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</si>
  <si>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</si>
  <si>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</si>
  <si>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</si>
  <si>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</si>
  <si>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</si>
  <si>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</si>
  <si>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</si>
  <si>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</si>
  <si>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</si>
  <si>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</si>
  <si>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</si>
  <si>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</si>
  <si>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</si>
  <si>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</si>
  <si>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</si>
  <si>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</si>
  <si>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</si>
  <si>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</si>
  <si>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</si>
  <si>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</si>
  <si>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</si>
  <si>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</si>
  <si>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</si>
  <si>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</si>
  <si>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</si>
  <si>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</si>
  <si>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</si>
  <si>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</si>
  <si>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</si>
  <si>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</si>
  <si>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</si>
  <si>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</si>
  <si>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</si>
  <si>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</si>
  <si>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</si>
  <si>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</si>
  <si>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</si>
  <si>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</si>
  <si>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</si>
  <si>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</si>
  <si>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</si>
  <si>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</si>
  <si>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</si>
  <si>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</si>
  <si>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</si>
  <si>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</si>
  <si>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</si>
  <si>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</si>
  <si>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</si>
  <si>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</si>
  <si>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</si>
  <si>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</si>
  <si>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</si>
  <si>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</si>
  <si>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</si>
  <si>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</si>
  <si>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</si>
  <si>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</si>
  <si>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</si>
  <si>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</si>
  <si>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</si>
  <si>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</si>
  <si>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</si>
  <si>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</si>
  <si>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</si>
  <si>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</si>
  <si>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</si>
  <si>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</si>
  <si>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</si>
  <si>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</si>
  <si>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</si>
  <si>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</si>
  <si>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</si>
  <si>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</si>
  <si>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</si>
  <si>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</si>
  <si>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</si>
  <si>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</si>
  <si>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</si>
  <si>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</si>
  <si>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</si>
  <si>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</si>
  <si>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</si>
  <si>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</si>
  <si>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</si>
  <si>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</si>
  <si>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</si>
  <si>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</si>
  <si>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</si>
  <si>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</si>
  <si>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</si>
  <si>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</si>
  <si>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</si>
  <si>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</si>
  <si>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</si>
  <si>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</si>
  <si>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</si>
  <si>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</si>
  <si>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</si>
  <si>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</si>
  <si>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</si>
  <si>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</si>
  <si>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</si>
  <si>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</si>
  <si>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</si>
  <si>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</si>
  <si>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</si>
  <si>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</si>
  <si>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</si>
  <si>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</si>
  <si>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</si>
  <si>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</si>
  <si>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</si>
  <si>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</si>
  <si>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</si>
  <si>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</si>
  <si>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</si>
  <si>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</si>
  <si>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</si>
  <si>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</si>
  <si>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</si>
  <si>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</si>
  <si>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</si>
  <si>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</si>
  <si>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</si>
  <si>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</si>
  <si>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</si>
  <si>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</si>
  <si>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</si>
  <si>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</si>
  <si>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</si>
  <si>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</si>
  <si>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</si>
  <si>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</si>
  <si>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</si>
  <si>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</si>
  <si>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</si>
  <si>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</si>
  <si>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</si>
  <si>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</si>
  <si>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</si>
  <si>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</si>
  <si>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</si>
  <si>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</si>
  <si>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</si>
  <si>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</si>
  <si>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</si>
  <si>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</si>
  <si>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</si>
  <si>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</si>
  <si>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</si>
  <si>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</si>
  <si>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</si>
  <si>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</si>
  <si>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</si>
  <si>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</si>
  <si>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</si>
  <si>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</si>
  <si>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</si>
  <si>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</si>
  <si>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</si>
  <si>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</si>
  <si>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</si>
  <si>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</si>
  <si>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</si>
  <si>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</si>
  <si>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</si>
  <si>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</si>
  <si>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</si>
  <si>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</si>
  <si>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</si>
  <si>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</si>
  <si>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</si>
  <si>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</si>
  <si>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</si>
  <si>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</si>
  <si>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</si>
  <si>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</si>
  <si>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</si>
  <si>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</si>
  <si>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</si>
  <si>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</si>
  <si>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</si>
  <si>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</si>
  <si>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</si>
  <si>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</si>
  <si>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</si>
  <si>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</si>
  <si>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</si>
  <si>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</si>
  <si>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</si>
  <si>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</si>
  <si>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</si>
  <si>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</si>
  <si>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</si>
  <si>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</si>
  <si>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</si>
  <si>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</si>
  <si>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</si>
  <si>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</si>
  <si>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</si>
  <si>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</si>
  <si>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</si>
  <si>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</si>
  <si>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</si>
  <si>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</si>
  <si>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</si>
  <si>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</si>
  <si>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</si>
  <si>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</si>
  <si>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</si>
  <si>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</si>
  <si>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</si>
  <si>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</si>
  <si>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</si>
  <si>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</si>
  <si>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</si>
  <si>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</si>
  <si>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</si>
  <si>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</si>
  <si>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</si>
  <si>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</si>
  <si>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</si>
  <si>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</si>
  <si>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</si>
  <si>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</si>
  <si>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</si>
  <si>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</si>
  <si>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</si>
  <si>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</si>
  <si>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</si>
  <si>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</si>
  <si>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</si>
  <si>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</si>
  <si>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</si>
  <si>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</si>
  <si>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</si>
  <si>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</si>
  <si>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</si>
  <si>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</si>
  <si>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</si>
  <si>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</si>
  <si>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</si>
  <si>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</si>
  <si>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</si>
  <si>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</si>
  <si>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</si>
  <si>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</si>
  <si>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</si>
  <si>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</si>
  <si>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</si>
  <si>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</si>
  <si>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</si>
  <si>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</si>
  <si>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</si>
  <si>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</si>
  <si>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</si>
  <si>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</si>
  <si>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</si>
  <si>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</si>
  <si>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</si>
  <si>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</si>
  <si>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</si>
  <si>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</si>
  <si>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</si>
  <si>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</si>
  <si>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</si>
  <si>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</si>
  <si>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</si>
  <si>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</si>
  <si>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</si>
  <si>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</si>
  <si>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</si>
  <si>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</si>
  <si>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</si>
  <si>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</si>
  <si>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</si>
  <si>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</si>
  <si>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</si>
  <si>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</si>
  <si>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</si>
  <si>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</si>
  <si>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</si>
  <si>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</si>
  <si>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</si>
  <si>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</si>
  <si>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</si>
  <si>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</si>
  <si>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</si>
  <si>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</si>
  <si>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</si>
  <si>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</si>
  <si>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</si>
  <si>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</si>
  <si>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</si>
  <si>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</si>
  <si>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</si>
  <si>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</si>
  <si>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</si>
  <si>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</si>
  <si>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</si>
  <si>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</si>
  <si>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</si>
  <si>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</si>
  <si>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</si>
  <si>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</si>
  <si>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</si>
  <si>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</si>
  <si>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</si>
  <si>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</si>
  <si>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</si>
  <si>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</si>
  <si>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</si>
  <si>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</si>
  <si>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</si>
  <si>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</si>
  <si>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</si>
  <si>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</si>
  <si>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</si>
  <si>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</si>
  <si>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</si>
  <si>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</si>
  <si>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</si>
  <si>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</si>
  <si>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</si>
  <si>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</si>
  <si>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</si>
  <si>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</si>
  <si>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</si>
  <si>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</si>
  <si>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</si>
  <si>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</si>
  <si>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</si>
  <si>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</si>
  <si>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</si>
  <si>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</si>
  <si>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</si>
  <si>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</si>
  <si>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</si>
  <si>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</si>
  <si>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</si>
  <si>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</si>
  <si>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</si>
  <si>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</si>
  <si>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</si>
  <si>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</si>
  <si>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</si>
  <si>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</si>
  <si>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</si>
  <si>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</si>
  <si>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</si>
  <si>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</si>
  <si>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</si>
  <si>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</si>
  <si>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</si>
  <si>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</si>
  <si>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</si>
  <si>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</si>
  <si>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</si>
  <si>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</si>
  <si>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</si>
  <si>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</si>
  <si>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</si>
  <si>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</si>
  <si>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</si>
  <si>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</si>
  <si>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</si>
  <si>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</si>
  <si>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</si>
  <si>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</si>
  <si>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</si>
  <si>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</si>
  <si>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</si>
  <si>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</si>
  <si>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</si>
  <si>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</si>
  <si>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</si>
  <si>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</si>
  <si>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</si>
  <si>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</si>
  <si>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</si>
  <si>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</si>
  <si>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</si>
  <si>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</si>
  <si>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</si>
  <si>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</si>
  <si>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</si>
  <si>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</si>
  <si>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</si>
  <si>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</si>
  <si>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</si>
  <si>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</si>
  <si>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</si>
  <si>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</si>
  <si>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</si>
  <si>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</si>
  <si>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</si>
  <si>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</si>
  <si>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</si>
  <si>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</si>
  <si>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</si>
  <si>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</si>
  <si>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</si>
  <si>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</si>
  <si>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</si>
  <si>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</si>
  <si>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</si>
  <si>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</si>
  <si>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</si>
  <si>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</si>
  <si>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</si>
  <si>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</si>
  <si>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</si>
  <si>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</si>
  <si>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</si>
  <si>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</si>
  <si>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</si>
  <si>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</si>
  <si>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</si>
  <si>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</si>
  <si>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</si>
  <si>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</si>
  <si>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</si>
  <si>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</si>
  <si>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</si>
  <si>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</si>
  <si>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</si>
  <si>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</si>
  <si>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</si>
  <si>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</si>
  <si>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</si>
  <si>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</si>
  <si>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</si>
  <si>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</si>
  <si>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</si>
  <si>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</si>
  <si>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</si>
  <si>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</si>
  <si>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</si>
  <si>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</si>
  <si>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</si>
  <si>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</si>
  <si>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</si>
  <si>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</si>
  <si>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</si>
  <si>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</si>
  <si>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</si>
  <si>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</si>
  <si>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</si>
  <si>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</si>
  <si>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</si>
  <si>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</si>
  <si>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</si>
  <si>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</si>
  <si>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</si>
  <si>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</si>
  <si>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</si>
  <si>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</si>
  <si>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</si>
  <si>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</si>
  <si>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</si>
  <si>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</si>
  <si>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</si>
  <si>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</si>
  <si>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</si>
  <si>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</si>
  <si>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</si>
  <si>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</si>
  <si>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</si>
  <si>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</si>
  <si>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</si>
  <si>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</si>
  <si>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</si>
  <si>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</si>
  <si>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</si>
  <si>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</si>
  <si>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</si>
  <si>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</si>
  <si>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</si>
  <si>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</si>
  <si>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</si>
  <si>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</si>
  <si>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</si>
  <si>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</si>
  <si>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</si>
  <si>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</si>
  <si>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</si>
  <si>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</si>
  <si>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</si>
  <si>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</si>
  <si>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</si>
  <si>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</si>
  <si>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</si>
  <si>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</si>
  <si>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</si>
  <si>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</si>
  <si>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</si>
  <si>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</si>
  <si>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</si>
  <si>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</si>
  <si>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</si>
  <si>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</si>
  <si>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</si>
  <si>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</si>
  <si>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</si>
  <si>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</si>
  <si>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</si>
  <si>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</si>
  <si>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</si>
  <si>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</si>
  <si>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</si>
  <si>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</si>
  <si>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</si>
  <si>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</si>
  <si>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</si>
  <si>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</si>
  <si>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</si>
  <si>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</si>
  <si>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</si>
  <si>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</si>
  <si>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</si>
  <si>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</si>
  <si>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</si>
  <si>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</si>
  <si>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</si>
  <si>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</si>
  <si>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</si>
  <si>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</si>
  <si>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</si>
  <si>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</si>
  <si>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</si>
  <si>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</si>
  <si>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</si>
  <si>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</si>
  <si>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</si>
  <si>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</si>
  <si>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</si>
  <si>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</si>
  <si>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</si>
  <si>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</si>
  <si>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</si>
  <si>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</si>
  <si>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</si>
  <si>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</si>
  <si>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</si>
  <si>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</si>
  <si>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</si>
  <si>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</si>
  <si>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</si>
  <si>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</si>
  <si>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</si>
  <si>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</si>
  <si>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</si>
  <si>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</si>
  <si>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</si>
  <si>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</si>
  <si>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</si>
  <si>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</si>
  <si>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</si>
  <si>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</si>
  <si>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</si>
  <si>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</si>
  <si>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</si>
  <si>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</si>
  <si>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</si>
  <si>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</si>
  <si>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</si>
  <si>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</si>
  <si>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</si>
  <si>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</si>
  <si>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</si>
  <si>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</si>
  <si>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</si>
  <si>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</si>
  <si>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</si>
  <si>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</si>
  <si>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</si>
  <si>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</si>
  <si>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</si>
  <si>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</si>
  <si>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</si>
  <si>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</si>
  <si>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</si>
  <si>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</si>
  <si>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</si>
  <si>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</si>
  <si>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</si>
  <si>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</si>
  <si>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</si>
  <si>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</si>
  <si>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</si>
  <si>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</si>
  <si>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</si>
  <si>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</si>
  <si>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</si>
  <si>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</si>
  <si>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</si>
  <si>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</si>
  <si>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</si>
  <si>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</si>
  <si>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</si>
  <si>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</si>
  <si>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</si>
  <si>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</si>
  <si>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</si>
  <si>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</si>
  <si>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</si>
  <si>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</si>
  <si>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</si>
  <si>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</si>
  <si>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</si>
  <si>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</si>
  <si>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</si>
  <si>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</si>
  <si>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</si>
  <si>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</si>
  <si>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</si>
  <si>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</si>
  <si>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</si>
  <si>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</si>
  <si>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</si>
  <si>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</si>
  <si>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</si>
  <si>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</si>
  <si>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</si>
  <si>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</si>
  <si>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</si>
  <si>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</si>
  <si>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</si>
  <si>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</si>
  <si>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</si>
  <si>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</si>
  <si>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</si>
  <si>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</si>
  <si>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</si>
  <si>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</si>
  <si>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</si>
  <si>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</si>
  <si>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</si>
  <si>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</si>
  <si>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</si>
  <si>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</si>
  <si>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</si>
  <si>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</si>
  <si>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</si>
  <si>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</si>
  <si>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</si>
  <si>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</si>
  <si>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</si>
  <si>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</si>
  <si>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</si>
  <si>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</si>
  <si>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</si>
  <si>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</si>
  <si>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</si>
  <si>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</si>
  <si>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</si>
  <si>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</si>
  <si>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</si>
  <si>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</si>
  <si>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</si>
  <si>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</si>
  <si>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</si>
  <si>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</si>
  <si>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</si>
  <si>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</si>
  <si>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</si>
  <si>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</si>
  <si>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</si>
  <si>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</si>
  <si>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</si>
  <si>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</si>
  <si>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</si>
  <si>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</si>
  <si>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</si>
  <si>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</si>
  <si>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</si>
  <si>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</si>
  <si>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</si>
  <si>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</si>
  <si>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</si>
  <si>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</si>
  <si>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</si>
  <si>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</si>
  <si>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</si>
  <si>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</si>
  <si>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</si>
  <si>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</si>
  <si>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</si>
  <si>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</si>
  <si>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</si>
  <si>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</si>
  <si>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</si>
  <si>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</si>
  <si>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</si>
  <si>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</si>
  <si>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</si>
  <si>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</si>
  <si>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</si>
  <si>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</si>
  <si>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</si>
  <si>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</si>
  <si>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</si>
  <si>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</si>
  <si>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</si>
  <si>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</si>
  <si>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</si>
  <si>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</si>
  <si>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</si>
  <si>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</si>
  <si>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</si>
  <si>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</si>
  <si>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</si>
  <si>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</si>
  <si>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</si>
  <si>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</si>
  <si>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</si>
  <si>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</si>
  <si>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</si>
  <si>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</si>
  <si>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</si>
  <si>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</si>
  <si>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</si>
  <si>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</si>
  <si>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</si>
  <si>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</si>
  <si>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</si>
  <si>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</si>
  <si>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</si>
  <si>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</si>
  <si>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</si>
  <si>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</si>
  <si>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</si>
  <si>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</si>
  <si>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</si>
  <si>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</si>
  <si>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</si>
  <si>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</si>
  <si>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</si>
  <si>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</si>
  <si>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</si>
  <si>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</si>
  <si>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</si>
  <si>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</si>
  <si>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</si>
  <si>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</si>
  <si>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</si>
  <si>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</si>
  <si>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</si>
  <si>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</si>
  <si>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</si>
  <si>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</si>
  <si>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</si>
  <si>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</si>
  <si>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</si>
  <si>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</si>
  <si>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</si>
  <si>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</si>
  <si>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</si>
  <si>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</si>
  <si>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</si>
  <si>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</si>
  <si>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</si>
  <si>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</si>
  <si>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</si>
  <si>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</si>
  <si>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</si>
  <si>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</si>
  <si>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</si>
  <si>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</si>
  <si>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</si>
  <si>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</si>
  <si>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</si>
  <si>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</si>
  <si>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</si>
  <si>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</si>
  <si>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</si>
  <si>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</si>
  <si>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</si>
  <si>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</si>
  <si>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</si>
  <si>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</si>
  <si>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</si>
  <si>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</si>
  <si>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</si>
  <si>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</si>
  <si>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</si>
  <si>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</si>
  <si>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</si>
  <si>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</si>
  <si>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</si>
  <si>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</si>
  <si>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</si>
  <si>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</si>
  <si>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</si>
  <si>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</si>
  <si>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</si>
  <si>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</si>
  <si>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</si>
  <si>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</si>
  <si>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</si>
  <si>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</si>
  <si>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</si>
  <si>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</si>
  <si>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</si>
  <si>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</si>
  <si>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</si>
  <si>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</si>
  <si>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</si>
  <si>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</si>
  <si>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</si>
  <si>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</si>
  <si>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</si>
  <si>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</si>
  <si>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</si>
  <si>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</si>
  <si>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</si>
  <si>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</si>
  <si>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</si>
  <si>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</si>
  <si>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</si>
  <si>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</si>
  <si>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</si>
  <si>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</si>
  <si>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</si>
  <si>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</si>
  <si>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</si>
  <si>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</si>
  <si>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</si>
  <si>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</si>
  <si>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</si>
  <si>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</si>
  <si>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</si>
  <si>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</si>
  <si>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</si>
  <si>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</si>
  <si>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</si>
  <si>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</si>
  <si>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</si>
  <si>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</si>
  <si>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</si>
  <si>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</si>
  <si>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</si>
  <si>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</si>
  <si>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</si>
  <si>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</si>
  <si>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</si>
  <si>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</si>
  <si>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</si>
  <si>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</si>
  <si>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</si>
  <si>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</si>
  <si>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</si>
  <si>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</si>
  <si>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</si>
  <si>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</si>
  <si>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</si>
  <si>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</si>
  <si>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</si>
  <si>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</si>
  <si>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</si>
  <si>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</si>
  <si>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</si>
  <si>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</si>
  <si>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</si>
  <si>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</si>
  <si>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</si>
  <si>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</si>
  <si>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</si>
  <si>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</si>
  <si>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</si>
  <si>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</si>
  <si>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</si>
  <si>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</si>
  <si>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</si>
  <si>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</si>
  <si>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</si>
  <si>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</si>
  <si>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</si>
  <si>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</si>
  <si>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</si>
  <si>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</si>
  <si>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</si>
  <si>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</si>
  <si>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</si>
  <si>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</si>
  <si>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</si>
  <si>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</si>
  <si>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</si>
  <si>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</si>
  <si>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</si>
  <si>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</si>
  <si>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</si>
  <si>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</si>
  <si>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</si>
  <si>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</si>
  <si>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</si>
  <si>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</si>
  <si>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</si>
  <si>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</si>
  <si>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</si>
  <si>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</si>
  <si>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</si>
  <si>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</si>
  <si>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</si>
  <si>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</si>
  <si>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</si>
  <si>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</si>
  <si>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</si>
  <si>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</si>
  <si>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</si>
  <si>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</si>
  <si>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</si>
  <si>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</si>
  <si>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</si>
  <si>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</si>
  <si>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</si>
  <si>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</si>
  <si>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</si>
  <si>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</si>
  <si>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</si>
  <si>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</si>
  <si>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</si>
  <si>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</si>
  <si>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</si>
  <si>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</si>
  <si>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</si>
  <si>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</si>
  <si>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</si>
  <si>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</si>
  <si>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</si>
  <si>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</si>
  <si>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</si>
  <si>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</si>
  <si>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</si>
  <si>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</si>
  <si>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</si>
  <si>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</si>
  <si>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</si>
  <si>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</si>
  <si>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</si>
  <si>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</si>
  <si>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</si>
  <si>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</si>
  <si>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</si>
  <si>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</si>
  <si>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</si>
  <si>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</si>
  <si>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</si>
  <si>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</si>
  <si>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</si>
  <si>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</si>
  <si>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</si>
  <si>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</si>
  <si>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</si>
  <si>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</si>
  <si>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</si>
  <si>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</si>
  <si>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</si>
  <si>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</si>
  <si>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</si>
  <si>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</si>
  <si>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</si>
  <si>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</si>
  <si>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</si>
  <si>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</si>
  <si>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</si>
  <si>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</si>
  <si>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</si>
  <si>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</si>
  <si>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</si>
  <si>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</si>
  <si>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</si>
  <si>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</si>
  <si>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</si>
  <si>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</si>
  <si>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</si>
  <si>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</si>
  <si>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</si>
  <si>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</si>
  <si>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</si>
  <si>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</si>
  <si>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</si>
  <si>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</si>
  <si>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</si>
  <si>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</si>
  <si>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</si>
  <si>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</si>
  <si>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</si>
  <si>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</si>
  <si>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</si>
  <si>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</si>
  <si>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</si>
  <si>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</si>
  <si>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</si>
  <si>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</si>
  <si>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</si>
  <si>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</si>
  <si>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</si>
  <si>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</si>
  <si>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</si>
  <si>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</si>
  <si>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</si>
  <si>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</si>
  <si>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</si>
  <si>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</si>
  <si>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</si>
  <si>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</si>
  <si>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</si>
  <si>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</si>
  <si>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</si>
  <si>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</si>
  <si>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</si>
  <si>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</si>
  <si>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</si>
  <si>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</si>
  <si>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</si>
  <si>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</si>
  <si>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</si>
  <si>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</si>
  <si>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</si>
  <si>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</si>
  <si>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</si>
  <si>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</si>
  <si>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</si>
  <si>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</si>
  <si>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</si>
  <si>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</si>
  <si>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</si>
  <si>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</si>
  <si>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</si>
  <si>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</si>
  <si>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</si>
  <si>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</si>
  <si>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</si>
  <si>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</si>
  <si>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</si>
  <si>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</si>
  <si>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</si>
  <si>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</si>
  <si>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</si>
  <si>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</si>
  <si>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</si>
  <si>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</si>
  <si>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</si>
  <si>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</si>
  <si>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</si>
  <si>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</si>
  <si>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</si>
  <si>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</si>
  <si>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</si>
  <si>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</si>
  <si>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</si>
  <si>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</si>
  <si>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</si>
  <si>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</si>
  <si>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</si>
  <si>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</si>
  <si>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</si>
  <si>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</si>
  <si>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</si>
  <si>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</si>
  <si>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</si>
  <si>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</si>
  <si>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</si>
  <si>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</si>
  <si>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</si>
  <si>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</si>
  <si>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</si>
  <si>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</si>
  <si>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</si>
  <si>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</si>
  <si>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</si>
  <si>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</si>
  <si>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</si>
  <si>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</si>
  <si>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</si>
  <si>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</si>
  <si>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</si>
  <si>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</si>
  <si>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</si>
  <si>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</si>
  <si>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</si>
  <si>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</si>
  <si>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</si>
  <si>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</si>
  <si>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</si>
  <si>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</si>
  <si>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</si>
  <si>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</si>
  <si>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</si>
  <si>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</si>
  <si>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</si>
  <si>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</si>
  <si>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</si>
  <si>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</si>
  <si>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</si>
  <si>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</si>
  <si>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</si>
  <si>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</si>
  <si>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</si>
  <si>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</si>
  <si>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</si>
  <si>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</si>
  <si>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</si>
  <si>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</si>
  <si>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</si>
  <si>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</si>
  <si>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</si>
  <si>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</si>
  <si>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</si>
  <si>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</si>
  <si>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</si>
  <si>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</si>
  <si>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</si>
  <si>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</si>
  <si>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</si>
  <si>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</si>
  <si>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</si>
  <si>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</si>
  <si>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</si>
  <si>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</si>
  <si>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</si>
  <si>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</si>
  <si>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</si>
  <si>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</si>
  <si>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</si>
  <si>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</si>
  <si>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</si>
  <si>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</si>
  <si>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</si>
  <si>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</si>
  <si>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</si>
  <si>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</si>
  <si>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</si>
  <si>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</si>
  <si>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</si>
  <si>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</si>
  <si>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</si>
  <si>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</si>
  <si>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</si>
  <si>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</si>
  <si>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</si>
  <si>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</si>
  <si>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</si>
  <si>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</si>
  <si>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</si>
  <si>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</si>
  <si>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</si>
  <si>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</si>
  <si>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</si>
  <si>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</si>
  <si>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</si>
  <si>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</si>
  <si>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</si>
  <si>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</si>
  <si>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</si>
  <si>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</si>
  <si>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</si>
  <si>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</si>
  <si>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</si>
  <si>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</si>
  <si>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</si>
  <si>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</si>
  <si>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</si>
  <si>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</si>
  <si>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</si>
  <si>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</si>
  <si>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</si>
  <si>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</si>
  <si>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</si>
  <si>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</si>
  <si>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</si>
  <si>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</si>
  <si>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</si>
  <si>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</si>
  <si>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</si>
  <si>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</si>
  <si>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</si>
  <si>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</si>
  <si>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</si>
  <si>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</si>
  <si>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</si>
  <si>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</si>
  <si>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</si>
  <si>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</si>
  <si>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</si>
  <si>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</si>
  <si>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</si>
  <si>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</si>
  <si>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</si>
  <si>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</si>
  <si>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</si>
  <si>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</si>
  <si>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</si>
  <si>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</si>
  <si>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</si>
  <si>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</si>
  <si>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</si>
  <si>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</si>
  <si>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</si>
  <si>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</si>
  <si>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</si>
  <si>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</si>
  <si>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</si>
  <si>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</si>
  <si>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</si>
  <si>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</si>
  <si>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</si>
  <si>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</si>
  <si>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</si>
  <si>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</si>
  <si>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</si>
  <si>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</si>
  <si>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</si>
  <si>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</si>
  <si>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</si>
  <si>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</si>
  <si>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</si>
  <si>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</si>
  <si>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</si>
  <si>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</si>
  <si>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</si>
  <si>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</si>
  <si>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</si>
  <si>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</si>
  <si>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</si>
  <si>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</si>
  <si>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</si>
  <si>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</si>
  <si>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</si>
  <si>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</si>
  <si>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</si>
  <si>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</si>
  <si>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</si>
  <si>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</si>
  <si>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</si>
  <si>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</si>
  <si>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</si>
  <si>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</si>
  <si>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</si>
  <si>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</si>
  <si>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</si>
  <si>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</si>
  <si>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</si>
  <si>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</si>
  <si>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</si>
  <si>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</si>
  <si>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</si>
  <si>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</si>
  <si>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</si>
  <si>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</si>
  <si>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</si>
  <si>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</si>
  <si>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</si>
  <si>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</si>
  <si>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</si>
  <si>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</si>
  <si>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</si>
  <si>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</si>
  <si>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</si>
  <si>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</si>
  <si>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</si>
  <si>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</si>
  <si>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</si>
  <si>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</si>
  <si>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</si>
  <si>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</si>
  <si>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</si>
  <si>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</si>
  <si>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</si>
  <si>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</si>
  <si>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</si>
  <si>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</si>
  <si>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</si>
  <si>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</si>
  <si>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</si>
  <si>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</si>
  <si>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</si>
  <si>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</si>
  <si>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</si>
  <si>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</si>
  <si>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</si>
  <si>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</si>
  <si>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</si>
  <si>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</si>
  <si>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</si>
  <si>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</si>
  <si>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</si>
  <si>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</si>
  <si>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</si>
  <si>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</si>
  <si>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</si>
  <si>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</si>
  <si>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</si>
  <si>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</si>
  <si>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</si>
  <si>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</si>
  <si>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</si>
  <si>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</si>
  <si>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</si>
  <si>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</si>
  <si>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</si>
  <si>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</si>
  <si>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</si>
  <si>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</si>
  <si>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</si>
  <si>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</si>
  <si>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</si>
  <si>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</si>
  <si>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</si>
  <si>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</si>
  <si>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</si>
  <si>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</si>
  <si>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</si>
  <si>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</si>
  <si>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</si>
  <si>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</si>
  <si>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</si>
  <si>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</si>
  <si>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</si>
  <si>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</si>
  <si>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</si>
  <si>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</si>
  <si>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</si>
  <si>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</si>
  <si>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</si>
  <si>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</si>
  <si>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</si>
  <si>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</si>
  <si>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</si>
  <si>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</si>
  <si>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</si>
  <si>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</si>
  <si>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</si>
  <si>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</si>
  <si>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</si>
  <si>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</si>
  <si>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</si>
  <si>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</si>
  <si>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</si>
  <si>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</si>
  <si>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</si>
  <si>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</si>
  <si>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</si>
  <si>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</si>
  <si>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</si>
  <si>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</si>
  <si>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</si>
  <si>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</si>
  <si>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</si>
  <si>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</si>
  <si>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</si>
  <si>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</si>
  <si>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</si>
  <si>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</si>
  <si>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</si>
  <si>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</si>
  <si>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</si>
  <si>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</si>
  <si>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</si>
  <si>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</si>
  <si>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</si>
  <si>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</si>
  <si>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</si>
  <si>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</si>
  <si>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</si>
  <si>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</si>
  <si>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</si>
  <si>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</si>
  <si>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</si>
  <si>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</si>
  <si>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</si>
  <si>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</si>
  <si>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</si>
  <si>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</si>
  <si>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</si>
  <si>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</si>
  <si>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</si>
  <si>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</si>
  <si>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</si>
  <si>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</si>
  <si>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</si>
  <si>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</si>
  <si>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</si>
  <si>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</si>
  <si>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</si>
  <si>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</si>
  <si>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</si>
  <si>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</si>
  <si>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</si>
  <si>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</si>
  <si>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</si>
  <si>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</si>
  <si>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</si>
  <si>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</si>
  <si>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</si>
  <si>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</si>
  <si>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</si>
  <si>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</si>
  <si>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</si>
  <si>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</si>
  <si>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</si>
  <si>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</si>
  <si>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</si>
  <si>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</si>
  <si>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</si>
  <si>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</si>
  <si>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</si>
  <si>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</si>
  <si>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</si>
  <si>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</si>
  <si>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</si>
  <si>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</si>
  <si>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</si>
  <si>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</si>
  <si>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</si>
  <si>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</si>
  <si>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</si>
  <si>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</si>
  <si>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</si>
  <si>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</si>
  <si>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</si>
  <si>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</si>
  <si>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</si>
  <si>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</si>
  <si>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</si>
  <si>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</si>
  <si>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</si>
  <si>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</si>
  <si>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</si>
  <si>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</si>
  <si>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</si>
  <si>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</si>
  <si>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</si>
  <si>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</si>
  <si>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</si>
  <si>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</si>
  <si>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</si>
  <si>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</si>
  <si>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</si>
  <si>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</si>
  <si>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</si>
  <si>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</si>
  <si>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</si>
  <si>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</si>
  <si>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</si>
  <si>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</si>
  <si>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</si>
  <si>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</si>
  <si>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</si>
  <si>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</si>
  <si>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</si>
  <si>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</si>
  <si>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</si>
  <si>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</si>
  <si>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</si>
  <si>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</si>
  <si>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</si>
  <si>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</si>
  <si>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</si>
  <si>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</si>
  <si>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</si>
  <si>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</si>
  <si>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</si>
  <si>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</si>
  <si>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</si>
  <si>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</si>
  <si>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</si>
  <si>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</si>
  <si>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</si>
  <si>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</si>
  <si>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</si>
  <si>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</si>
  <si>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</si>
  <si>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</si>
  <si>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</si>
  <si>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</si>
  <si>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</si>
  <si>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</si>
  <si>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</si>
  <si>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</si>
  <si>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</si>
  <si>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</si>
  <si>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</si>
  <si>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</si>
  <si>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</si>
  <si>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</si>
  <si>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</si>
  <si>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</si>
  <si>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</si>
  <si>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</si>
  <si>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</si>
  <si>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</si>
  <si>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</si>
  <si>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</si>
  <si>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</si>
  <si>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</si>
  <si>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</si>
  <si>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</si>
  <si>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</si>
  <si>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</si>
  <si>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</si>
  <si>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</si>
  <si>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</si>
  <si>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</si>
  <si>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</si>
  <si>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</si>
  <si>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</si>
  <si>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</si>
  <si>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</si>
  <si>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</si>
  <si>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</si>
  <si>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</si>
  <si>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</si>
  <si>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</si>
  <si>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</si>
  <si>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</si>
  <si>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</si>
  <si>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</si>
  <si>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</si>
  <si>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</si>
  <si>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</si>
  <si>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</si>
  <si>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</si>
  <si>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</si>
  <si>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</si>
  <si>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</si>
  <si>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</si>
  <si>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</si>
  <si>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</si>
  <si>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</si>
  <si>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</si>
  <si>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</si>
  <si>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</si>
  <si>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</si>
  <si>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</si>
  <si>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</si>
  <si>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</si>
  <si>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</si>
  <si>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</si>
  <si>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</si>
  <si>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</si>
  <si>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</si>
  <si>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</si>
  <si>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</si>
  <si>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</si>
  <si>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</si>
  <si>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</si>
  <si>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</si>
  <si>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</si>
  <si>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</si>
  <si>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</si>
  <si>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</si>
  <si>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</si>
  <si>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</si>
  <si>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</si>
  <si>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</si>
  <si>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</si>
  <si>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</si>
  <si>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</si>
  <si>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</si>
  <si>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</si>
  <si>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</si>
  <si>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</si>
  <si>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</si>
  <si>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</si>
  <si>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</si>
  <si>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</si>
  <si>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</si>
  <si>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</si>
  <si>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</si>
  <si>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</si>
  <si>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</si>
  <si>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</si>
  <si>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</si>
  <si>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</si>
  <si>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</si>
  <si>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</si>
  <si>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</si>
  <si>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</si>
  <si>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</si>
  <si>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</si>
  <si>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</si>
  <si>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</si>
  <si>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</si>
  <si>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</si>
  <si>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</si>
  <si>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</si>
  <si>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</si>
  <si>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</si>
  <si>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</si>
  <si>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</si>
  <si>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</si>
  <si>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</si>
  <si>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</si>
  <si>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</si>
  <si>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</si>
  <si>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</si>
  <si>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</si>
  <si>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</si>
  <si>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</si>
  <si>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</si>
  <si>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</si>
  <si>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</si>
  <si>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</si>
  <si>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</si>
  <si>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</si>
  <si>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</si>
  <si>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</si>
  <si>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</si>
  <si>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</si>
  <si>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</si>
  <si>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</si>
  <si>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</si>
  <si>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</si>
  <si>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</si>
  <si>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</si>
  <si>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</si>
  <si>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</si>
  <si>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</si>
  <si>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</si>
  <si>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</si>
  <si>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</si>
  <si>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</si>
  <si>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</si>
  <si>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</si>
  <si>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</si>
  <si>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</si>
  <si>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</si>
  <si>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</si>
  <si>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</si>
  <si>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</si>
  <si>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</si>
  <si>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</si>
  <si>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</si>
  <si>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</si>
  <si>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</si>
  <si>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</si>
  <si>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</si>
  <si>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</si>
  <si>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</si>
  <si>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</si>
  <si>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</si>
  <si>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</si>
  <si>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</si>
  <si>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</si>
  <si>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</si>
  <si>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</si>
  <si>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</si>
  <si>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</si>
  <si>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</si>
  <si>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</si>
  <si>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</si>
  <si>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</si>
  <si>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</si>
  <si>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</si>
  <si>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</si>
  <si>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</si>
  <si>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</si>
  <si>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</si>
  <si>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</si>
  <si>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</si>
  <si>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</si>
  <si>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</si>
  <si>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</si>
  <si>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</si>
  <si>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</si>
  <si>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</si>
  <si>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</si>
  <si>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</si>
  <si>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</si>
  <si>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</si>
  <si>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</si>
  <si>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</si>
  <si>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</si>
  <si>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</si>
  <si>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</si>
  <si>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</si>
  <si>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</si>
  <si>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</si>
  <si>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</si>
  <si>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</si>
  <si>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</si>
  <si>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</si>
  <si>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</si>
  <si>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</si>
  <si>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</si>
  <si>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</si>
  <si>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</si>
  <si>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</si>
  <si>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</si>
  <si>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</si>
  <si>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</si>
  <si>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</si>
  <si>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</si>
  <si>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</si>
  <si>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</si>
  <si>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</si>
  <si>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</si>
  <si>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</si>
  <si>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</si>
  <si>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</si>
  <si>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</si>
  <si>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</si>
  <si>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</si>
  <si>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</si>
  <si>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</si>
  <si>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</si>
  <si>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</si>
  <si>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</si>
  <si>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</si>
  <si>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</si>
  <si>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</si>
  <si>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</si>
  <si>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</si>
  <si>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</si>
  <si>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</si>
  <si>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</si>
  <si>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</si>
  <si>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</si>
  <si>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</si>
  <si>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</si>
  <si>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</si>
  <si>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</si>
  <si>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</si>
  <si>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</si>
  <si>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</si>
  <si>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</si>
  <si>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</si>
  <si>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</si>
  <si>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</si>
  <si>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</si>
  <si>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</si>
  <si>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</si>
  <si>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</si>
  <si>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</si>
  <si>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</si>
  <si>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</si>
  <si>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</si>
  <si>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</si>
  <si>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</si>
  <si>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</si>
  <si>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</si>
  <si>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</si>
  <si>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</si>
  <si>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</si>
  <si>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</si>
  <si>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</si>
  <si>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</si>
  <si>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</si>
  <si>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</si>
  <si>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</si>
  <si>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</si>
  <si>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</si>
  <si>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</si>
  <si>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</si>
  <si>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</si>
  <si>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</si>
  <si>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</si>
  <si>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</si>
  <si>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</si>
  <si>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</si>
  <si>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</si>
  <si>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</si>
  <si>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</si>
  <si>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</si>
  <si>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</si>
  <si>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</si>
  <si>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</si>
  <si>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</si>
  <si>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</si>
  <si>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</si>
  <si>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</si>
  <si>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</si>
  <si>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</si>
  <si>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</si>
  <si>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</si>
  <si>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</si>
  <si>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</si>
  <si>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</si>
  <si>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</si>
  <si>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</si>
  <si>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</si>
  <si>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</si>
  <si>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</si>
  <si>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</si>
  <si>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</si>
  <si>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</si>
  <si>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</si>
  <si>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</si>
  <si>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</si>
  <si>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</si>
  <si>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</si>
  <si>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</si>
  <si>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</si>
  <si>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</si>
  <si>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</si>
  <si>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</si>
  <si>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</si>
  <si>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</si>
  <si>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</si>
  <si>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</si>
  <si>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</si>
  <si>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</si>
  <si>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</si>
  <si>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</si>
  <si>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</si>
  <si>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</si>
  <si>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</si>
  <si>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</si>
  <si>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</si>
  <si>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</si>
  <si>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</si>
  <si>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</si>
  <si>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</si>
  <si>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</si>
  <si>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</si>
  <si>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</si>
  <si>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</si>
  <si>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</si>
  <si>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</si>
  <si>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</si>
  <si>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</si>
  <si>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</si>
  <si>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</si>
  <si>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</si>
  <si>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</si>
  <si>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</si>
  <si>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</si>
  <si>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</si>
  <si>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</si>
  <si>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</si>
  <si>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</si>
  <si>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</si>
  <si>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</si>
  <si>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</si>
  <si>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</si>
  <si>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</si>
  <si>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</si>
  <si>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</si>
  <si>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</si>
  <si>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</si>
  <si>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</si>
  <si>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</si>
  <si>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</si>
  <si>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</si>
  <si>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</si>
  <si>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</si>
  <si>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</si>
  <si>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</si>
  <si>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</si>
  <si>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</si>
  <si>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</si>
  <si>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</si>
  <si>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</si>
  <si>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</si>
  <si>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</si>
  <si>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</si>
  <si>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</si>
  <si>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</si>
  <si>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</si>
  <si>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</si>
  <si>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</si>
  <si>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</si>
  <si>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</si>
  <si>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</si>
  <si>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</si>
  <si>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</si>
  <si>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</si>
  <si>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</si>
  <si>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</si>
  <si>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</si>
  <si>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</si>
  <si>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</si>
  <si>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</si>
  <si>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</si>
  <si>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</si>
  <si>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</si>
  <si>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</si>
  <si>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</si>
  <si>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</si>
  <si>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</si>
  <si>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</si>
  <si>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</si>
  <si>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</si>
  <si>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</si>
  <si>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</si>
  <si>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</si>
  <si>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</si>
  <si>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</si>
  <si>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</si>
  <si>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</si>
  <si>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</si>
  <si>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</si>
  <si>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</si>
  <si>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</si>
  <si>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</si>
  <si>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</si>
  <si>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</si>
  <si>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</si>
  <si>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</si>
  <si>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</si>
  <si>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</si>
  <si>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</si>
  <si>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</si>
  <si>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</si>
  <si>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</si>
  <si>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</si>
  <si>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</si>
  <si>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</si>
  <si>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</si>
  <si>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</si>
  <si>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</si>
  <si>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</si>
  <si>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</si>
  <si>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</si>
  <si>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</si>
  <si>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</si>
  <si>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</si>
  <si>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</si>
  <si>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</si>
  <si>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</si>
  <si>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</si>
  <si>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</si>
  <si>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</si>
  <si>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</si>
  <si>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</si>
  <si>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</si>
  <si>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</si>
  <si>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</si>
  <si>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</si>
  <si>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</si>
  <si>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</si>
  <si>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</si>
  <si>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</si>
  <si>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</si>
  <si>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</si>
  <si>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</si>
  <si>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</si>
  <si>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</si>
  <si>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</si>
  <si>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</si>
  <si>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</si>
  <si>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</si>
  <si>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</si>
  <si>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</si>
  <si>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</si>
  <si>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</si>
  <si>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</si>
  <si>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</si>
  <si>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</si>
  <si>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</si>
  <si>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</si>
  <si>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</si>
  <si>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</si>
  <si>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</si>
  <si>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</si>
  <si>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</si>
  <si>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</si>
  <si>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</si>
  <si>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</si>
  <si>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</si>
  <si>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</si>
  <si>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</si>
  <si>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</si>
  <si>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</si>
  <si>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</si>
  <si>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</si>
  <si>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</si>
  <si>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</si>
  <si>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</si>
  <si>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</si>
  <si>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</si>
  <si>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</si>
  <si>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</si>
  <si>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</si>
  <si>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</si>
  <si>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</si>
  <si>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</si>
  <si>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</si>
  <si>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</si>
  <si>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</si>
  <si>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</si>
  <si>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</si>
  <si>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</si>
  <si>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</si>
  <si>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</si>
  <si>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</si>
  <si>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</si>
  <si>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</si>
  <si>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</si>
  <si>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</si>
  <si>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</si>
  <si>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</si>
  <si>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</si>
  <si>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</si>
  <si>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</si>
  <si>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</si>
  <si>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</si>
  <si>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</si>
  <si>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</si>
  <si>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</si>
  <si>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</si>
  <si>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</si>
  <si>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</si>
  <si>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</si>
  <si>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</si>
  <si>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</si>
  <si>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</si>
  <si>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</si>
  <si>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</si>
  <si>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</si>
  <si>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</si>
  <si>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</si>
  <si>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</si>
  <si>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</si>
  <si>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</si>
  <si>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</si>
  <si>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</si>
  <si>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</si>
  <si>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</si>
  <si>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</si>
  <si>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</si>
  <si>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</si>
  <si>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</si>
  <si>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</si>
  <si>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</si>
  <si>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</si>
  <si>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</si>
  <si>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</si>
  <si>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</si>
  <si>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</si>
  <si>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</si>
  <si>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</si>
  <si>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</si>
  <si>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</si>
  <si>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</si>
  <si>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</si>
  <si>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</si>
  <si>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</si>
  <si>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</si>
  <si>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</si>
  <si>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</si>
  <si>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</si>
  <si>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</si>
  <si>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</si>
  <si>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</si>
  <si>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</si>
  <si>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</si>
  <si>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</si>
  <si>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</si>
  <si>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</si>
  <si>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</si>
  <si>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</si>
  <si>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</si>
  <si>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</si>
  <si>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</si>
  <si>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</si>
  <si>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</si>
  <si>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</si>
  <si>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</si>
  <si>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</si>
  <si>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</si>
  <si>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</si>
  <si>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</si>
  <si>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</si>
  <si>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</si>
  <si>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</si>
  <si>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</si>
  <si>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</si>
  <si>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</si>
  <si>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</si>
  <si>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</si>
  <si>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</si>
  <si>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</si>
  <si>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</si>
  <si>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</si>
  <si>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</si>
  <si>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</si>
  <si>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</si>
  <si>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</si>
  <si>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</si>
  <si>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</si>
  <si>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</si>
  <si>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</si>
  <si>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</si>
  <si>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</si>
  <si>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</si>
  <si>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</si>
  <si>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</si>
  <si>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</si>
  <si>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</si>
  <si>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</si>
  <si>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</si>
  <si>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</si>
  <si>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</si>
  <si>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</si>
  <si>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</si>
  <si>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</si>
  <si>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</si>
  <si>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</si>
  <si>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</si>
  <si>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</si>
  <si>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</si>
  <si>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</si>
  <si>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</si>
  <si>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</si>
  <si>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</si>
  <si>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</si>
  <si>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</si>
  <si>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</si>
  <si>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</si>
  <si>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</si>
  <si>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</si>
  <si>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</si>
  <si>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</si>
  <si>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</si>
  <si>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</si>
  <si>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</si>
  <si>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</si>
  <si>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</si>
  <si>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</si>
  <si>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</si>
  <si>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</si>
  <si>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</si>
  <si>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</si>
  <si>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</si>
  <si>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</si>
  <si>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</si>
  <si>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</si>
  <si>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</si>
  <si>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</si>
  <si>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</si>
  <si>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</si>
  <si>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</si>
  <si>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</si>
  <si>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</si>
  <si>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</si>
  <si>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</si>
  <si>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</si>
  <si>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</si>
  <si>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</si>
  <si>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</si>
  <si>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</si>
  <si>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</si>
  <si>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</si>
  <si>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</si>
  <si>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</si>
  <si>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</si>
  <si>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</si>
  <si>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</si>
  <si>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</si>
  <si>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</si>
  <si>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</si>
  <si>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</si>
  <si>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</si>
  <si>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</si>
  <si>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</si>
  <si>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</si>
  <si>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</si>
  <si>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</si>
  <si>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</si>
  <si>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</si>
  <si>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</si>
  <si>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</si>
  <si>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</si>
  <si>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</si>
  <si>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</si>
  <si>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</si>
  <si>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</si>
  <si>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</si>
  <si>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</si>
  <si>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</si>
  <si>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</si>
  <si>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</si>
  <si>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</si>
  <si>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</si>
  <si>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</si>
  <si>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</si>
  <si>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</si>
  <si>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</si>
  <si>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</si>
  <si>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</si>
  <si>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</si>
  <si>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</si>
  <si>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</si>
  <si>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</si>
  <si>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</si>
  <si>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</si>
  <si>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</si>
  <si>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</si>
  <si>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</si>
  <si>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</si>
  <si>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</si>
  <si>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</si>
  <si>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</si>
  <si>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</si>
  <si>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</si>
  <si>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</si>
  <si>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</si>
  <si>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</si>
  <si>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</si>
  <si>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</si>
  <si>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</si>
  <si>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</si>
  <si>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</si>
  <si>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</si>
  <si>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</si>
  <si>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</si>
  <si>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</si>
  <si>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</si>
  <si>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</si>
  <si>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</si>
  <si>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</si>
  <si>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</si>
  <si>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</si>
  <si>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</si>
  <si>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</si>
  <si>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</si>
  <si>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</si>
  <si>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</si>
  <si>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</si>
  <si>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</si>
  <si>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</si>
  <si>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</si>
  <si>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</si>
  <si>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</si>
  <si>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</si>
  <si>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</si>
  <si>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</si>
  <si>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</si>
  <si>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</si>
  <si>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</si>
  <si>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</si>
  <si>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</si>
  <si>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</si>
  <si>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</si>
  <si>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</si>
  <si>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</si>
  <si>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</si>
  <si>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</si>
  <si>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</si>
  <si>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</si>
  <si>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</si>
  <si>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</si>
  <si>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</si>
  <si>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</si>
  <si>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</si>
  <si>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</si>
  <si>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</si>
  <si>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</si>
  <si>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</si>
  <si>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</si>
  <si>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</si>
  <si>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</si>
  <si>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</si>
  <si>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</si>
  <si>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</si>
  <si>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</si>
  <si>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</si>
  <si>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</si>
  <si>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</si>
  <si>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</si>
  <si>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</si>
  <si>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</si>
  <si>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</si>
  <si>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</si>
  <si>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</si>
  <si>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</si>
  <si>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</si>
  <si>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</si>
  <si>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</si>
  <si>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</si>
  <si>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</si>
  <si>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</si>
  <si>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</si>
  <si>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</si>
  <si>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</si>
  <si>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</si>
  <si>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</si>
  <si>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</si>
  <si>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</si>
  <si>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</si>
  <si>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</si>
  <si>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</si>
  <si>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</si>
  <si>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</si>
  <si>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</si>
  <si>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</si>
  <si>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</si>
  <si>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</si>
  <si>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</si>
  <si>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</si>
  <si>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</si>
  <si>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</si>
  <si>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</si>
  <si>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</si>
  <si>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</si>
  <si>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</si>
  <si>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</si>
  <si>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</si>
  <si>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</si>
  <si>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</si>
  <si>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</si>
  <si>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</si>
  <si>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</si>
  <si>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</si>
  <si>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</si>
  <si>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</si>
  <si>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</si>
  <si>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</si>
  <si>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</si>
  <si>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</si>
  <si>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</si>
  <si>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</si>
  <si>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</si>
  <si>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</si>
  <si>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</si>
  <si>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</si>
  <si>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</si>
  <si>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</si>
  <si>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</si>
  <si>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</si>
  <si>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</si>
  <si>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</si>
  <si>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</si>
  <si>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</si>
  <si>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</si>
  <si>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</si>
  <si>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</si>
  <si>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</si>
  <si>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</si>
  <si>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</si>
  <si>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</si>
  <si>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</si>
  <si>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</si>
  <si>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</si>
  <si>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</si>
  <si>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</si>
  <si>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</si>
  <si>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</si>
  <si>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</si>
  <si>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</si>
  <si>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</si>
  <si>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</si>
  <si>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</si>
  <si>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</si>
  <si>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</si>
  <si>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</si>
  <si>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</si>
  <si>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</si>
  <si>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</si>
  <si>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</si>
  <si>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</si>
  <si>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</si>
  <si>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</si>
  <si>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</si>
  <si>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</si>
  <si>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</si>
  <si>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</si>
  <si>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</si>
  <si>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</si>
  <si>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</si>
  <si>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</si>
  <si>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</si>
  <si>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</si>
  <si>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</si>
  <si>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</si>
  <si>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</si>
  <si>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</si>
  <si>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</si>
  <si>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</si>
  <si>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</si>
  <si>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</si>
  <si>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</si>
  <si>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</si>
  <si>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</si>
  <si>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</si>
  <si>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</si>
  <si>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</si>
  <si>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</si>
  <si>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</si>
  <si>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</si>
  <si>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</si>
  <si>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</si>
  <si>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</si>
  <si>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</si>
  <si>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</si>
  <si>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</si>
  <si>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</si>
  <si>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</si>
  <si>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</si>
  <si>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</si>
  <si>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</si>
  <si>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</si>
  <si>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</si>
  <si>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</si>
  <si>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</si>
  <si>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</si>
  <si>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</si>
  <si>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</si>
  <si>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</si>
  <si>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</si>
  <si>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</si>
  <si>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</si>
  <si>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</si>
  <si>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</si>
  <si>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</si>
  <si>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</si>
  <si>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</si>
  <si>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</si>
  <si>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</si>
  <si>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</si>
  <si>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</si>
  <si>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</si>
  <si>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</si>
  <si>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</si>
  <si>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</si>
  <si>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</si>
  <si>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</si>
  <si>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</si>
  <si>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</si>
  <si>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</si>
  <si>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</si>
  <si>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</si>
  <si>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</si>
  <si>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</si>
  <si>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</si>
  <si>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</si>
  <si>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</si>
  <si>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</si>
  <si>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</si>
  <si>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</si>
  <si>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</si>
  <si>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</si>
  <si>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</si>
  <si>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</si>
  <si>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</si>
  <si>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</si>
  <si>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</si>
  <si>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</si>
  <si>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</si>
  <si>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</si>
  <si>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</si>
  <si>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</si>
  <si>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</si>
  <si>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</si>
  <si>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</si>
  <si>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</si>
  <si>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</si>
  <si>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</si>
  <si>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</si>
  <si>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</si>
  <si>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</si>
  <si>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</si>
  <si>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</si>
  <si>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</si>
  <si>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</si>
  <si>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</si>
  <si>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</si>
  <si>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</si>
  <si>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</si>
  <si>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</si>
  <si>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</si>
  <si>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</si>
  <si>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</si>
  <si>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</si>
  <si>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</si>
  <si>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</si>
  <si>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</si>
  <si>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</si>
  <si>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</si>
  <si>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</si>
  <si>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</si>
  <si>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</si>
  <si>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</si>
  <si>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</si>
  <si>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</si>
  <si>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</si>
  <si>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</si>
  <si>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</si>
  <si>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</si>
  <si>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</si>
  <si>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</si>
  <si>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</si>
  <si>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</si>
  <si>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</si>
  <si>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</si>
  <si>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</si>
  <si>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</si>
  <si>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</si>
  <si>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</si>
  <si>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</si>
  <si>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</si>
  <si>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</si>
  <si>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</si>
  <si>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</si>
  <si>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</si>
  <si>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</si>
  <si>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</si>
  <si>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</si>
  <si>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</si>
  <si>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</si>
  <si>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</si>
  <si>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</si>
  <si>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</si>
  <si>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</si>
  <si>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</si>
  <si>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</si>
  <si>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</si>
  <si>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</si>
  <si>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</si>
  <si>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</si>
  <si>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</si>
  <si>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</si>
  <si>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</si>
  <si>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</si>
  <si>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</si>
  <si>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</si>
  <si>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</si>
  <si>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</si>
  <si>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</si>
  <si>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</si>
  <si>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</si>
  <si>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</si>
  <si>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</si>
  <si>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</si>
  <si>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</si>
  <si>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</si>
  <si>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</si>
  <si>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</si>
  <si>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</si>
  <si>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</si>
  <si>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</si>
  <si>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</si>
  <si>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</si>
  <si>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</si>
  <si>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</si>
  <si>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</si>
  <si>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</si>
  <si>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</si>
  <si>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</si>
  <si>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</si>
  <si>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</si>
  <si>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</si>
  <si>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</si>
  <si>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</si>
  <si>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</si>
  <si>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</si>
  <si>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</si>
  <si>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</si>
  <si>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</si>
  <si>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</si>
  <si>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</si>
  <si>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</si>
  <si>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</si>
  <si>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</si>
  <si>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</si>
  <si>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</si>
  <si>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</si>
  <si>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</si>
  <si>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</si>
  <si>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</si>
  <si>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</si>
  <si>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</si>
  <si>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</si>
  <si>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</si>
  <si>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</si>
  <si>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</si>
  <si>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</si>
  <si>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</si>
  <si>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</si>
  <si>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</si>
  <si>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</si>
  <si>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</si>
  <si>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</si>
  <si>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</si>
  <si>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</si>
  <si>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</si>
  <si>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</si>
  <si>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</si>
  <si>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</si>
  <si>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</si>
  <si>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</si>
  <si>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</si>
  <si>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</si>
  <si>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</si>
  <si>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</si>
  <si>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</si>
  <si>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</si>
  <si>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</si>
  <si>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</si>
  <si>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</si>
  <si>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</si>
  <si>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</si>
  <si>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</si>
  <si>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</si>
  <si>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</si>
  <si>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</si>
  <si>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</si>
  <si>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</si>
  <si>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</si>
  <si>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</si>
  <si>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</si>
  <si>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</si>
  <si>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</si>
  <si>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</si>
  <si>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</si>
  <si>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</si>
  <si>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</si>
  <si>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</si>
  <si>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</si>
  <si>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</si>
  <si>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</si>
  <si>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</si>
  <si>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</si>
  <si>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</si>
  <si>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</si>
  <si>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</si>
  <si>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</si>
  <si>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</si>
  <si>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</si>
  <si>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</si>
  <si>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</si>
  <si>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</si>
  <si>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</si>
  <si>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</si>
  <si>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</si>
  <si>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</si>
  <si>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</si>
  <si>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</si>
  <si>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</si>
  <si>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</si>
  <si>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</si>
  <si>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</si>
  <si>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</si>
  <si>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</si>
  <si>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</si>
  <si>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</si>
  <si>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</si>
  <si>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</si>
  <si>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</si>
  <si>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</si>
  <si>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</si>
  <si>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</si>
  <si>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</si>
  <si>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</si>
  <si>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</si>
  <si>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</si>
  <si>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</si>
  <si>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</si>
  <si>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</si>
  <si>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</si>
  <si>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</si>
  <si>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</si>
  <si>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</si>
  <si>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</si>
  <si>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</si>
  <si>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</si>
  <si>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</si>
  <si>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</si>
  <si>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</si>
  <si>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</si>
  <si>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</si>
  <si>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</si>
  <si>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</si>
  <si>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</si>
  <si>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</si>
  <si>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</si>
  <si>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</si>
  <si>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</si>
  <si>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</si>
  <si>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</si>
  <si>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</si>
  <si>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</si>
  <si>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</si>
  <si>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</si>
  <si>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</si>
  <si>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</si>
  <si>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</si>
  <si>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</si>
  <si>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</si>
  <si>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</si>
  <si>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</si>
  <si>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</si>
  <si>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</si>
  <si>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</si>
  <si>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</si>
  <si>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</si>
  <si>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</si>
  <si>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</si>
  <si>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</si>
  <si>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</si>
  <si>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</si>
  <si>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</si>
  <si>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</si>
  <si>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</si>
  <si>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</si>
  <si>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</si>
  <si>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</si>
  <si>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</si>
  <si>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</si>
  <si>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</si>
  <si>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</si>
  <si>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</si>
  <si>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</si>
  <si>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</si>
  <si>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</si>
  <si>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</si>
  <si>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</si>
  <si>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</si>
  <si>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</si>
  <si>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</si>
  <si>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</si>
  <si>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</si>
  <si>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</si>
  <si>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</si>
  <si>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</si>
  <si>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</si>
  <si>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</si>
  <si>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</si>
  <si>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</si>
  <si>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</si>
  <si>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</si>
  <si>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</si>
  <si>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</si>
  <si>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</si>
  <si>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</si>
  <si>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</si>
  <si>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</si>
  <si>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</si>
  <si>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</si>
  <si>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</si>
  <si>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</si>
  <si>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</si>
  <si>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</si>
  <si>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</si>
  <si>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</si>
  <si>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</si>
  <si>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</si>
  <si>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</si>
  <si>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</si>
  <si>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</si>
  <si>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</si>
  <si>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</si>
  <si>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</si>
  <si>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</si>
  <si>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</si>
  <si>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</si>
  <si>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</si>
  <si>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</si>
  <si>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</si>
  <si>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</si>
  <si>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</si>
  <si>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</si>
  <si>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</si>
  <si>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</si>
  <si>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</si>
  <si>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</si>
  <si>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</si>
  <si>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</si>
  <si>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</si>
  <si>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</si>
  <si>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</si>
  <si>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</si>
  <si>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</si>
  <si>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</si>
  <si>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</si>
  <si>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</si>
  <si>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</si>
  <si>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</si>
  <si>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</si>
  <si>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</si>
  <si>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</si>
  <si>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</si>
  <si>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</si>
  <si>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</si>
  <si>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</si>
  <si>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</si>
  <si>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</si>
  <si>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</si>
  <si>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</si>
  <si>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</si>
  <si>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</si>
  <si>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</si>
  <si>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</si>
  <si>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</si>
  <si>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</si>
  <si>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</si>
  <si>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</si>
  <si>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</si>
  <si>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</si>
  <si>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</si>
  <si>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</si>
  <si>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</si>
  <si>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</si>
  <si>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</si>
  <si>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</si>
  <si>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</si>
  <si>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</si>
  <si>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</si>
  <si>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</si>
  <si>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</si>
  <si>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</si>
  <si>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</si>
  <si>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</si>
  <si>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</si>
  <si>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</si>
  <si>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</si>
  <si>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</si>
  <si>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</si>
  <si>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</si>
  <si>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</si>
  <si>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</si>
  <si>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</si>
  <si>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</si>
  <si>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</si>
  <si>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</si>
  <si>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</si>
  <si>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</si>
  <si>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</si>
  <si>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</si>
  <si>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</si>
  <si>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</si>
  <si>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</si>
  <si>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</si>
  <si>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</si>
  <si>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</si>
  <si>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</si>
  <si>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</si>
  <si>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</si>
  <si>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</si>
  <si>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</si>
  <si>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</si>
  <si>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</si>
  <si>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</si>
  <si>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</si>
  <si>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</si>
  <si>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</si>
  <si>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</si>
  <si>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</si>
  <si>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</si>
  <si>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</si>
  <si>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</si>
  <si>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</si>
  <si>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</si>
  <si>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</si>
  <si>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</si>
  <si>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</si>
  <si>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</si>
  <si>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</si>
  <si>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</si>
  <si>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</si>
  <si>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</si>
  <si>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</si>
  <si>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</si>
  <si>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</si>
  <si>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</si>
  <si>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</si>
  <si>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</si>
  <si>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</si>
  <si>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</si>
  <si>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</si>
  <si>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</si>
  <si>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</si>
  <si>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</si>
  <si>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</si>
  <si>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</si>
  <si>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</si>
  <si>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</si>
  <si>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</si>
  <si>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</si>
  <si>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</si>
  <si>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</si>
  <si>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</si>
  <si>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</si>
  <si>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</si>
  <si>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</si>
  <si>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</si>
  <si>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</si>
  <si>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</si>
  <si>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</si>
  <si>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</si>
  <si>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</si>
  <si>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</si>
  <si>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</si>
  <si>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</si>
  <si>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</si>
  <si>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</si>
  <si>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</si>
  <si>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</si>
  <si>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</si>
  <si>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</si>
  <si>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</si>
  <si>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</si>
  <si>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</si>
  <si>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</si>
  <si>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</si>
  <si>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</si>
  <si>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</si>
  <si>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</si>
  <si>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</si>
  <si>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</si>
  <si>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</si>
  <si>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</si>
  <si>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</si>
  <si>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</si>
  <si>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</si>
  <si>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</si>
  <si>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</si>
  <si>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</si>
  <si>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</si>
  <si>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</si>
  <si>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</si>
  <si>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</si>
  <si>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</si>
  <si>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</si>
  <si>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</si>
  <si>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</si>
  <si>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</si>
  <si>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</si>
  <si>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</si>
  <si>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</si>
  <si>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</si>
  <si>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</si>
  <si>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</si>
  <si>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</si>
  <si>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</si>
  <si>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</si>
  <si>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</si>
  <si>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</si>
  <si>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</si>
  <si>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</si>
  <si>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</si>
  <si>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</si>
  <si>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</si>
  <si>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</si>
  <si>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</si>
  <si>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</si>
  <si>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</si>
  <si>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</si>
  <si>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</si>
  <si>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</si>
  <si>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</si>
  <si>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</si>
  <si>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</si>
  <si>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</si>
  <si>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</si>
  <si>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</si>
  <si>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</si>
  <si>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</si>
  <si>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</si>
  <si>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</si>
  <si>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</si>
  <si>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</si>
  <si>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</si>
  <si>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</si>
  <si>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</si>
  <si>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</si>
  <si>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</si>
  <si>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</si>
  <si>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</si>
  <si>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</si>
  <si>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</si>
  <si>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</si>
  <si>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</si>
  <si>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</si>
  <si>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</si>
  <si>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</si>
  <si>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</si>
  <si>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</si>
  <si>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</si>
  <si>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</si>
  <si>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</si>
  <si>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</si>
  <si>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</si>
  <si>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</si>
  <si>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</si>
  <si>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</si>
  <si>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</si>
  <si>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</si>
  <si>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</si>
  <si>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</si>
  <si>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</si>
  <si>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</si>
  <si>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</si>
  <si>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</si>
  <si>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</si>
  <si>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</si>
  <si>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</si>
  <si>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</si>
  <si>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</si>
  <si>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</si>
  <si>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</si>
  <si>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</si>
  <si>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</si>
  <si>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</si>
  <si>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</si>
  <si>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</si>
  <si>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</si>
  <si>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</si>
  <si>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</si>
  <si>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</si>
  <si>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</si>
  <si>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</si>
  <si>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</si>
  <si>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</si>
  <si>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</si>
  <si>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</si>
  <si>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</si>
  <si>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</si>
  <si>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</si>
  <si>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</si>
  <si>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</si>
  <si>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</si>
  <si>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</si>
  <si>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</si>
  <si>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</si>
  <si>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</si>
  <si>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</si>
  <si>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</si>
  <si>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</si>
  <si>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</si>
  <si>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</si>
  <si>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</si>
  <si>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</si>
  <si>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</si>
  <si>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</si>
  <si>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</si>
  <si>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</si>
  <si>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</si>
  <si>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</si>
  <si>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</si>
  <si>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</si>
  <si>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</si>
  <si>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</si>
  <si>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</si>
  <si>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</si>
  <si>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</si>
  <si>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</si>
  <si>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</si>
  <si>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</si>
  <si>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</si>
  <si>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</si>
  <si>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</si>
  <si>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</si>
  <si>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</si>
  <si>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</si>
  <si>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</si>
  <si>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</si>
  <si>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</si>
  <si>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</si>
  <si>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</si>
  <si>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</si>
  <si>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</si>
  <si>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</si>
  <si>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</si>
  <si>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</si>
  <si>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</si>
  <si>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</si>
  <si>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</si>
  <si>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</si>
  <si>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</si>
  <si>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</si>
  <si>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</si>
  <si>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</si>
  <si>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</si>
  <si>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</si>
  <si>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</si>
  <si>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</si>
  <si>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</si>
  <si>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</si>
  <si>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</si>
  <si>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</si>
  <si>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</si>
  <si>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</si>
  <si>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</si>
  <si>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</si>
  <si>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</si>
  <si>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</si>
  <si>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</si>
  <si>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</si>
  <si>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</si>
  <si>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</si>
  <si>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</si>
  <si>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</si>
  <si>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</si>
  <si>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</si>
  <si>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</si>
  <si>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</si>
  <si>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</si>
  <si>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</si>
  <si>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</si>
  <si>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</si>
  <si>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</si>
  <si>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</si>
  <si>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</si>
  <si>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</si>
  <si>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</si>
  <si>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</si>
  <si>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</si>
  <si>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</si>
  <si>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</si>
  <si>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</si>
  <si>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</si>
  <si>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</si>
  <si>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</si>
  <si>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</si>
  <si>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</si>
  <si>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</si>
  <si>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</si>
  <si>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</si>
  <si>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</si>
  <si>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</si>
  <si>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</si>
  <si>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</si>
  <si>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</si>
  <si>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</si>
  <si>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</si>
  <si>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</si>
  <si>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</si>
  <si>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</si>
  <si>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</si>
  <si>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</si>
  <si>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</si>
  <si>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</si>
  <si>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</si>
  <si>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</si>
  <si>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</si>
  <si>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</si>
  <si>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</si>
  <si>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</si>
  <si>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</si>
  <si>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</si>
  <si>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</si>
  <si>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</si>
  <si>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</si>
  <si>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</si>
  <si>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</si>
  <si>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</si>
  <si>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</si>
  <si>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</si>
  <si>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</si>
  <si>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</si>
  <si>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</si>
  <si>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</si>
  <si>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</si>
  <si>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</si>
  <si>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</si>
  <si>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</si>
  <si>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</si>
  <si>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</si>
  <si>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</si>
  <si>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</si>
  <si>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</si>
  <si>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</si>
  <si>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</si>
  <si>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</si>
  <si>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</si>
  <si>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</si>
  <si>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</si>
  <si>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</si>
  <si>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</si>
  <si>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</si>
  <si>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</si>
  <si>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</si>
  <si>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</si>
  <si>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</si>
  <si>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</si>
  <si>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</si>
  <si>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</si>
  <si>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</si>
  <si>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</si>
  <si>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</si>
  <si>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</si>
  <si>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</si>
  <si>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</si>
  <si>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</si>
  <si>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</si>
  <si>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</si>
  <si>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</si>
  <si>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</si>
  <si>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</si>
  <si>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</si>
  <si>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</si>
  <si>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</si>
  <si>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</si>
  <si>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</si>
  <si>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</si>
  <si>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</si>
  <si>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</si>
  <si>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</si>
  <si>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</si>
  <si>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</si>
  <si>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</si>
  <si>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</si>
  <si>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</si>
  <si>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</si>
  <si>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</si>
  <si>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</si>
  <si>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</si>
  <si>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</si>
  <si>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</si>
  <si>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</si>
  <si>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</si>
  <si>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</si>
  <si>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</si>
  <si>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</si>
  <si>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</si>
  <si>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</si>
  <si>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</si>
  <si>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</si>
  <si>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</si>
  <si>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</si>
  <si>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</si>
  <si>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</si>
  <si>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</si>
  <si>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</si>
  <si>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</si>
  <si>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</si>
  <si>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</si>
  <si>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</si>
  <si>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</si>
  <si>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</si>
  <si>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</si>
  <si>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</si>
  <si>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</si>
  <si>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</si>
  <si>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</si>
  <si>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</si>
  <si>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</si>
  <si>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</si>
  <si>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</si>
  <si>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</si>
  <si>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</si>
  <si>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</si>
  <si>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</si>
  <si>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</si>
  <si>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</si>
  <si>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</si>
  <si>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</si>
  <si>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</si>
  <si>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</si>
  <si>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</si>
  <si>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</si>
  <si>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</si>
  <si>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</si>
  <si>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</si>
  <si>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</si>
  <si>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</si>
  <si>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</si>
  <si>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</si>
  <si>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</si>
  <si>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</si>
  <si>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</si>
  <si>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</si>
  <si>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</si>
  <si>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</si>
  <si>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</si>
  <si>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</si>
  <si>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</si>
  <si>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</si>
  <si>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</si>
  <si>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</si>
  <si>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</si>
  <si>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</si>
  <si>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</si>
  <si>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</si>
  <si>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</si>
  <si>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</si>
  <si>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</si>
  <si>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</si>
  <si>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</si>
  <si>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</si>
  <si>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</si>
  <si>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</si>
  <si>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</si>
  <si>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</si>
  <si>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</si>
  <si>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</si>
  <si>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</si>
  <si>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</si>
  <si>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</si>
  <si>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</si>
  <si>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</si>
  <si>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</si>
  <si>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</si>
  <si>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</si>
  <si>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</si>
  <si>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</si>
  <si>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</si>
  <si>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</si>
  <si>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</si>
  <si>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</si>
  <si>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</si>
  <si>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</si>
  <si>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</si>
  <si>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</si>
  <si>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</si>
  <si>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</si>
  <si>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</si>
  <si>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</si>
  <si>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</si>
  <si>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</si>
  <si>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</si>
  <si>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</si>
  <si>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</si>
  <si>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</si>
  <si>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</si>
  <si>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</si>
  <si>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</si>
  <si>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</si>
  <si>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</si>
  <si>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</si>
  <si>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</si>
  <si>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</si>
  <si>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</si>
  <si>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</si>
  <si>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</si>
  <si>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</si>
  <si>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</si>
  <si>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</si>
  <si>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</si>
  <si>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</si>
  <si>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</si>
  <si>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</si>
  <si>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</si>
  <si>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</si>
  <si>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</si>
  <si>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</si>
  <si>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</si>
  <si>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</si>
  <si>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</si>
  <si>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</si>
  <si>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</si>
  <si>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</si>
  <si>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</si>
  <si>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</si>
  <si>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</si>
  <si>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</si>
  <si>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</si>
  <si>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</si>
  <si>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</si>
  <si>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</si>
  <si>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</si>
  <si>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</si>
  <si>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</si>
  <si>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</si>
  <si>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</si>
  <si>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</si>
  <si>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</si>
  <si>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</si>
  <si>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</si>
  <si>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</si>
  <si>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</si>
  <si>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</si>
  <si>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</si>
  <si>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</si>
  <si>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</si>
  <si>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</si>
  <si>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</si>
  <si>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</si>
  <si>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</si>
  <si>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</si>
  <si>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</si>
  <si>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</si>
  <si>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</si>
  <si>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</si>
  <si>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</si>
  <si>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</si>
  <si>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</si>
  <si>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</si>
  <si>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</si>
  <si>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</si>
  <si>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</si>
  <si>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</si>
  <si>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</si>
  <si>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</si>
  <si>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</si>
  <si>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</si>
  <si>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</si>
  <si>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</si>
  <si>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</si>
  <si>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</si>
  <si>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</si>
  <si>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</si>
  <si>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</si>
  <si>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</si>
  <si>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</si>
  <si>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</si>
  <si>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</si>
  <si>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</si>
  <si>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</si>
  <si>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</si>
  <si>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</si>
  <si>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</si>
  <si>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</si>
  <si>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</si>
  <si>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</si>
  <si>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</si>
  <si>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</si>
  <si>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</si>
  <si>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</si>
  <si>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</si>
  <si>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</si>
  <si>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</si>
  <si>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</si>
  <si>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</si>
  <si>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</si>
  <si>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</si>
  <si>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</si>
  <si>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</si>
  <si>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</si>
  <si>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</si>
  <si>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</si>
  <si>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</si>
  <si>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</si>
  <si>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</si>
  <si>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</si>
  <si>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</si>
  <si>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</si>
  <si>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</si>
  <si>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</si>
  <si>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</si>
  <si>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</si>
  <si>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</si>
  <si>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</si>
  <si>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</si>
  <si>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</si>
  <si>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</si>
  <si>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</si>
  <si>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</si>
  <si>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</si>
  <si>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</si>
  <si>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</si>
  <si>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</si>
  <si>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</si>
  <si>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</si>
  <si>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</si>
  <si>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</si>
  <si>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</si>
  <si>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</si>
  <si>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</si>
  <si>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</si>
  <si>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</si>
  <si>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</si>
  <si>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</si>
  <si>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</si>
  <si>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</si>
  <si>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</si>
  <si>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</si>
  <si>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</si>
  <si>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</si>
  <si>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</si>
  <si>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</si>
  <si>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</si>
  <si>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</si>
  <si>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</si>
  <si>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</si>
  <si>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</si>
  <si>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</si>
  <si>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</si>
  <si>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</si>
  <si>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</si>
  <si>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</si>
  <si>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</si>
  <si>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</si>
  <si>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</si>
  <si>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</si>
  <si>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</si>
  <si>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</si>
  <si>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</si>
  <si>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</si>
  <si>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</si>
  <si>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</si>
  <si>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</si>
  <si>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</si>
  <si>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</si>
  <si>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</si>
  <si>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</si>
  <si>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</si>
  <si>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</si>
  <si>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</si>
  <si>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</si>
  <si>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</si>
  <si>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</si>
  <si>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</si>
  <si>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</si>
  <si>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</si>
  <si>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</si>
  <si>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</si>
  <si>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</si>
  <si>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</si>
  <si>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</si>
  <si>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</si>
  <si>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</si>
  <si>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</si>
  <si>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</si>
  <si>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</si>
  <si>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</si>
  <si>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</si>
  <si>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</si>
  <si>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</si>
  <si>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</si>
  <si>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</si>
  <si>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</si>
  <si>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</si>
  <si>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</si>
  <si>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</si>
  <si>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</si>
  <si>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</si>
  <si>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</si>
  <si>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</si>
  <si>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</si>
  <si>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</si>
  <si>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</si>
  <si>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</si>
  <si>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</si>
  <si>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</si>
  <si>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</si>
  <si>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</si>
  <si>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</si>
  <si>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</si>
  <si>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</si>
  <si>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</si>
  <si>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</si>
  <si>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</si>
  <si>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</si>
  <si>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</si>
  <si>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</si>
  <si>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</si>
  <si>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</si>
  <si>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</si>
  <si>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</si>
  <si>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</si>
  <si>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</si>
  <si>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</si>
  <si>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</si>
  <si>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</si>
  <si>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</si>
  <si>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</si>
  <si>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</si>
  <si>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</si>
  <si>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</si>
  <si>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</si>
  <si>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</si>
  <si>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</si>
  <si>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</si>
  <si>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</si>
  <si>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</si>
  <si>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</si>
  <si>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</si>
  <si>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</si>
  <si>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</si>
  <si>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</si>
  <si>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</si>
  <si>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</si>
  <si>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</si>
  <si>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</si>
  <si>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</si>
  <si>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</si>
  <si>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</si>
  <si>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</si>
  <si>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</si>
  <si>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</si>
  <si>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</si>
  <si>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</si>
  <si>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</si>
  <si>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</si>
  <si>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</si>
  <si>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</si>
  <si>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</si>
  <si>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</si>
  <si>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</si>
  <si>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</si>
  <si>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</si>
  <si>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</si>
  <si>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</si>
  <si>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</si>
  <si>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</si>
  <si>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</si>
  <si>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</si>
  <si>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</si>
  <si>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</si>
  <si>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</si>
  <si>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</si>
  <si>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</si>
  <si>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</si>
  <si>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</si>
  <si>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</si>
  <si>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</si>
  <si>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</si>
  <si>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</si>
  <si>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</si>
  <si>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</si>
  <si>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</si>
  <si>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</si>
  <si>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</si>
  <si>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</si>
  <si>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</si>
  <si>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</si>
  <si>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</si>
  <si>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</si>
  <si>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</si>
  <si>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</si>
  <si>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</si>
  <si>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</si>
  <si>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</si>
  <si>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</si>
  <si>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</si>
  <si>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</si>
  <si>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</si>
  <si>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</si>
  <si>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</si>
  <si>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</si>
  <si>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</si>
  <si>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</si>
  <si>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</si>
  <si>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</si>
  <si>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</si>
  <si>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</si>
  <si>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</si>
  <si>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</si>
  <si>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</si>
  <si>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</si>
  <si>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</si>
  <si>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</si>
  <si>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</si>
  <si>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</si>
  <si>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</si>
  <si>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</si>
  <si>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</si>
  <si>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</si>
  <si>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</si>
  <si>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</si>
  <si>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</si>
  <si>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</si>
  <si>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</si>
  <si>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</si>
  <si>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</si>
  <si>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</si>
  <si>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</si>
  <si>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</si>
  <si>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</si>
  <si>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</si>
  <si>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</si>
  <si>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</si>
  <si>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</si>
  <si>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</si>
  <si>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</si>
  <si>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</si>
  <si>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</si>
  <si>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</si>
  <si>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</si>
  <si>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</si>
  <si>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</si>
  <si>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</si>
  <si>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</si>
  <si>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</si>
  <si>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</si>
  <si>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</si>
  <si>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</si>
  <si>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</si>
  <si>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</si>
  <si>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</si>
  <si>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</si>
  <si>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</si>
  <si>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</si>
  <si>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</si>
  <si>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</si>
  <si>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</si>
  <si>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</si>
  <si>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</si>
  <si>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</si>
  <si>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</si>
  <si>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</si>
  <si>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</si>
  <si>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</si>
  <si>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</si>
  <si>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</si>
  <si>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</si>
  <si>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</si>
  <si>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</si>
  <si>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</si>
  <si>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</si>
  <si>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</si>
  <si>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</si>
  <si>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</si>
  <si>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</si>
  <si>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</si>
  <si>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</si>
  <si>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</si>
  <si>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</si>
  <si>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</si>
  <si>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</si>
  <si>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</si>
  <si>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</si>
  <si>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</si>
  <si>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</si>
  <si>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</si>
  <si>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</si>
  <si>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</si>
  <si>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</si>
  <si>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</si>
  <si>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</si>
  <si>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</si>
  <si>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</si>
  <si>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</si>
  <si>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</si>
  <si>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</si>
  <si>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</si>
  <si>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</si>
  <si>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</si>
  <si>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</si>
  <si>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</si>
  <si>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</si>
  <si>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</si>
  <si>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</si>
  <si>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</si>
  <si>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</si>
  <si>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</si>
  <si>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</si>
  <si>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</si>
  <si>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</si>
  <si>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</si>
  <si>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</si>
  <si>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</si>
  <si>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</si>
  <si>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</si>
  <si>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</si>
  <si>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</si>
  <si>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</si>
  <si>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</si>
  <si>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</si>
  <si>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</si>
  <si>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</si>
  <si>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</si>
  <si>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</si>
  <si>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</si>
  <si>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</si>
  <si>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</si>
  <si>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</si>
  <si>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</si>
  <si>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</si>
  <si>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</si>
  <si>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</si>
  <si>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</si>
  <si>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</si>
  <si>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</si>
  <si>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</si>
  <si>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</si>
  <si>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</si>
  <si>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</si>
  <si>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</si>
  <si>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</si>
  <si>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</si>
  <si>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</si>
  <si>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</si>
  <si>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</si>
  <si>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</si>
  <si>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</si>
  <si>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</si>
  <si>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</si>
  <si>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</si>
  <si>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</si>
  <si>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</si>
  <si>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</si>
  <si>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</si>
  <si>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</si>
  <si>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</si>
  <si>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</si>
  <si>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</si>
  <si>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</si>
  <si>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</si>
  <si>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</si>
  <si>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</si>
  <si>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</si>
  <si>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</si>
  <si>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</si>
  <si>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</si>
  <si>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</si>
  <si>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</si>
  <si>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</si>
  <si>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</si>
  <si>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</si>
  <si>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</si>
  <si>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</si>
  <si>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</si>
  <si>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</si>
  <si>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</si>
  <si>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</si>
  <si>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</si>
  <si>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</si>
  <si>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</si>
  <si>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</si>
  <si>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</si>
  <si>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</si>
  <si>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</si>
  <si>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</si>
  <si>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</si>
  <si>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</si>
  <si>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</si>
  <si>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</si>
  <si>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</si>
  <si>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</si>
  <si>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</si>
  <si>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</si>
  <si>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</si>
  <si>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</si>
  <si>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</si>
  <si>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</si>
  <si>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</si>
  <si>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</si>
  <si>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</si>
  <si>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</si>
  <si>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</si>
  <si>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</si>
  <si>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</si>
  <si>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</si>
  <si>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</si>
  <si>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</si>
  <si>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</si>
  <si>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</si>
  <si>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</si>
  <si>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</si>
  <si>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</si>
  <si>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</si>
  <si>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</si>
  <si>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</si>
  <si>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</si>
  <si>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</si>
  <si>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</si>
  <si>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</si>
  <si>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</si>
  <si>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</si>
  <si>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</si>
  <si>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</si>
  <si>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</si>
  <si>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</si>
  <si>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</si>
  <si>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</si>
  <si>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</si>
  <si>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</si>
  <si>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</si>
  <si>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</si>
  <si>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</si>
  <si>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</si>
  <si>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</si>
  <si>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</si>
  <si>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</si>
  <si>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</si>
  <si>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</si>
  <si>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</si>
  <si>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</si>
  <si>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</si>
  <si>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</si>
  <si>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</si>
  <si>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</si>
  <si>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</si>
  <si>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</si>
  <si>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</si>
  <si>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</si>
  <si>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</si>
  <si>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</si>
  <si>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</si>
  <si>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</si>
  <si>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</si>
  <si>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</si>
  <si>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</si>
  <si>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</si>
  <si>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</si>
  <si>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</si>
  <si>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</si>
  <si>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</si>
  <si>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</si>
  <si>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</si>
  <si>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</si>
  <si>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</si>
  <si>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</si>
  <si>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</si>
  <si>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</si>
  <si>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</si>
  <si>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</si>
  <si>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</si>
  <si>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</si>
  <si>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</si>
  <si>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</si>
  <si>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</si>
  <si>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</si>
  <si>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</si>
  <si>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</si>
  <si>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</si>
  <si>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</si>
  <si>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</si>
  <si>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</si>
  <si>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</si>
  <si>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</si>
  <si>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</si>
  <si>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</si>
  <si>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</si>
  <si>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</si>
  <si>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</si>
  <si>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</si>
  <si>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</si>
  <si>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</si>
  <si>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</si>
  <si>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</si>
  <si>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</si>
  <si>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</si>
  <si>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</si>
  <si>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</si>
  <si>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</si>
  <si>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</si>
  <si>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</si>
  <si>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</si>
  <si>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</si>
  <si>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</si>
  <si>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</si>
  <si>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</si>
  <si>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</si>
  <si>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</si>
  <si>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</si>
  <si>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</si>
  <si>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</si>
  <si>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</si>
  <si>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</si>
  <si>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</si>
  <si>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</si>
  <si>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</si>
  <si>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</si>
  <si>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</si>
  <si>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</si>
  <si>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</si>
  <si>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</si>
  <si>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</si>
  <si>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</si>
  <si>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</si>
  <si>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</si>
  <si>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</si>
  <si>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</si>
  <si>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</si>
  <si>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</si>
  <si>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</si>
  <si>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</si>
  <si>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</si>
  <si>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</si>
  <si>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</si>
  <si>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</si>
  <si>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</si>
  <si>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</si>
  <si>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</si>
  <si>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</si>
  <si>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</si>
  <si>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</si>
  <si>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</si>
  <si>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</si>
  <si>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</si>
  <si>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</si>
  <si>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</si>
  <si>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</si>
  <si>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</si>
  <si>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</si>
  <si>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</si>
  <si>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</si>
  <si>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</si>
  <si>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</si>
  <si>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</si>
  <si>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</si>
  <si>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</si>
  <si>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</si>
  <si>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</si>
  <si>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</si>
  <si>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</si>
  <si>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</si>
  <si>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</si>
  <si>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</si>
  <si>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</si>
  <si>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</si>
  <si>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</si>
  <si>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</si>
  <si>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</si>
  <si>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</si>
  <si>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</si>
  <si>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</si>
  <si>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</si>
  <si>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</si>
  <si>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</si>
  <si>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</si>
  <si>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</si>
  <si>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</si>
  <si>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</si>
  <si>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</si>
  <si>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</si>
  <si>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</si>
  <si>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</si>
  <si>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</si>
  <si>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</si>
  <si>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</si>
  <si>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</si>
  <si>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</si>
  <si>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</si>
  <si>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</si>
  <si>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</si>
  <si>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</si>
  <si>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</si>
  <si>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</si>
  <si>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</si>
  <si>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</si>
  <si>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</si>
  <si>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</si>
  <si>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</si>
  <si>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</si>
  <si>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</si>
  <si>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</si>
  <si>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</si>
  <si>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</si>
  <si>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</si>
  <si>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</si>
  <si>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</si>
  <si>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</si>
  <si>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</si>
  <si>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</si>
  <si>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</si>
  <si>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</si>
  <si>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</si>
  <si>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</si>
  <si>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</si>
  <si>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</si>
  <si>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</si>
  <si>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</si>
  <si>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</si>
  <si>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</si>
  <si>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</si>
  <si>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</si>
  <si>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</si>
  <si>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</si>
  <si>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</si>
  <si>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</si>
  <si>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</si>
  <si>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</si>
  <si>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</si>
  <si>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</si>
  <si>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</si>
  <si>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</si>
  <si>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</si>
  <si>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</si>
  <si>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</si>
  <si>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</si>
  <si>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</si>
  <si>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</si>
  <si>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</si>
  <si>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</si>
  <si>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</si>
  <si>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</si>
  <si>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</si>
  <si>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</si>
  <si>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</si>
  <si>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</si>
  <si>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</si>
  <si>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</si>
  <si>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</si>
  <si>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</si>
  <si>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</si>
  <si>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</si>
  <si>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</si>
  <si>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</si>
  <si>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</si>
  <si>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</si>
  <si>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</si>
  <si>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</si>
  <si>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</si>
  <si>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</si>
  <si>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</si>
  <si>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</si>
  <si>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</si>
  <si>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</si>
  <si>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</si>
  <si>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</si>
  <si>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</si>
  <si>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</si>
  <si>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</si>
  <si>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</si>
  <si>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</si>
  <si>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</si>
  <si>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</si>
  <si>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</si>
  <si>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</si>
  <si>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</si>
  <si>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</si>
  <si>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</si>
  <si>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</si>
  <si>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</si>
  <si>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</si>
  <si>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</si>
  <si>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</si>
  <si>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</si>
  <si>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</si>
  <si>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</si>
  <si>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</si>
  <si>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</si>
  <si>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</si>
  <si>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</si>
  <si>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</si>
  <si>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</si>
  <si>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</si>
  <si>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</si>
  <si>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</si>
  <si>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</si>
  <si>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</si>
  <si>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</si>
  <si>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</si>
  <si>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</si>
  <si>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</si>
  <si>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</si>
  <si>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</si>
  <si>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</si>
  <si>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</si>
  <si>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</si>
  <si>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</si>
  <si>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</si>
  <si>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</si>
  <si>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</si>
  <si>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</si>
  <si>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</si>
  <si>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</si>
  <si>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</si>
  <si>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</si>
  <si>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</si>
  <si>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</si>
  <si>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</si>
  <si>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</si>
  <si>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</si>
  <si>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</si>
  <si>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</si>
  <si>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</si>
  <si>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</si>
  <si>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</si>
  <si>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</si>
  <si>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</si>
  <si>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</si>
  <si>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</si>
  <si>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</si>
  <si>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</si>
  <si>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</si>
  <si>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</si>
  <si>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</si>
  <si>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</si>
  <si>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</si>
  <si>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</si>
  <si>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</si>
  <si>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</si>
  <si>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</si>
  <si>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</si>
  <si>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</si>
  <si>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</si>
  <si>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</si>
  <si>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</si>
  <si>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</si>
  <si>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</si>
  <si>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</si>
  <si>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</si>
  <si>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</si>
  <si>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</si>
  <si>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</si>
  <si>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</si>
  <si>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</si>
  <si>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</si>
  <si>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</si>
  <si>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</si>
  <si>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</si>
  <si>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</si>
  <si>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</si>
  <si>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</si>
  <si>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</si>
  <si>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</si>
  <si>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</si>
  <si>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</si>
  <si>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</si>
  <si>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</si>
  <si>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</si>
  <si>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</si>
  <si>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</si>
  <si>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</si>
  <si>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</si>
  <si>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</si>
  <si>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</si>
  <si>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</si>
  <si>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</si>
  <si>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</si>
  <si>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</si>
  <si>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</si>
  <si>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</si>
  <si>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</si>
  <si>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</si>
  <si>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</si>
  <si>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</si>
  <si>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</si>
  <si>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</si>
  <si>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</si>
  <si>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</si>
  <si>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</si>
  <si>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</si>
  <si>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</si>
  <si>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</si>
  <si>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</si>
  <si>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</si>
  <si>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</si>
  <si>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</si>
  <si>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</si>
  <si>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</si>
  <si>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</si>
  <si>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</si>
  <si>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</si>
  <si>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</si>
  <si>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</si>
  <si>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</si>
  <si>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</si>
  <si>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</si>
  <si>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</si>
  <si>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</si>
  <si>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</si>
  <si>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</si>
  <si>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</si>
  <si>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</si>
  <si>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</si>
  <si>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</si>
  <si>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</si>
  <si>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</si>
  <si>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</si>
  <si>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</si>
  <si>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</si>
  <si>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</si>
  <si>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</si>
  <si>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</si>
  <si>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</si>
  <si>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</si>
  <si>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</si>
  <si>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</si>
  <si>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</si>
  <si>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</si>
  <si>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</si>
  <si>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</si>
  <si>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</si>
  <si>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</si>
  <si>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</si>
  <si>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</si>
  <si>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</si>
  <si>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</si>
  <si>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</si>
  <si>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</si>
  <si>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</si>
  <si>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</si>
  <si>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</si>
  <si>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</si>
  <si>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</si>
  <si>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</si>
  <si>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</si>
  <si>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</si>
  <si>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</si>
  <si>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</si>
  <si>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</si>
  <si>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</si>
  <si>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</si>
  <si>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</si>
  <si>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</si>
  <si>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</si>
  <si>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</si>
  <si>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</si>
  <si>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</si>
  <si>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</si>
  <si>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</si>
  <si>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</si>
  <si>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</si>
  <si>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</si>
  <si>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</si>
  <si>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</si>
  <si>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</si>
  <si>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</si>
  <si>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</si>
  <si>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</si>
  <si>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</si>
  <si>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</si>
  <si>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</si>
  <si>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</si>
  <si>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</si>
  <si>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</si>
  <si>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</si>
  <si>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</si>
  <si>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</si>
  <si>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</si>
  <si>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</si>
  <si>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</si>
  <si>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</si>
  <si>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</si>
  <si>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</si>
  <si>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</si>
  <si>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</si>
  <si>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</si>
  <si>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</si>
  <si>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</si>
  <si>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</si>
  <si>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</si>
  <si>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</si>
  <si>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</si>
  <si>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</si>
  <si>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</si>
  <si>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</si>
  <si>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</si>
  <si>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</si>
  <si>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</si>
  <si>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</si>
  <si>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</si>
  <si>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</si>
  <si>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</si>
  <si>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</si>
  <si>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</si>
  <si>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</si>
  <si>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</si>
  <si>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</si>
  <si>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</si>
  <si>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</si>
  <si>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</si>
  <si>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</si>
  <si>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</si>
  <si>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</si>
  <si>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</si>
  <si>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</si>
  <si>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</si>
  <si>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</si>
  <si>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</si>
  <si>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</si>
  <si>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</si>
  <si>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</si>
  <si>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</si>
  <si>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</si>
  <si>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</si>
  <si>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</si>
  <si>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</si>
  <si>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</si>
  <si>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</si>
  <si>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</si>
  <si>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</si>
  <si>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</si>
  <si>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</si>
  <si>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</si>
  <si>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</si>
  <si>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</si>
  <si>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</si>
  <si>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</si>
  <si>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</si>
  <si>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</si>
  <si>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</si>
  <si>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</si>
  <si>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</si>
  <si>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</si>
  <si>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</si>
  <si>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</si>
  <si>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</si>
  <si>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</si>
  <si>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</si>
  <si>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</si>
  <si>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</si>
  <si>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</si>
  <si>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</si>
  <si>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</si>
  <si>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</si>
  <si>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</si>
  <si>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</si>
  <si>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</si>
  <si>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</si>
  <si>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</si>
  <si>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</si>
  <si>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</si>
  <si>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</si>
  <si>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</si>
  <si>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</si>
  <si>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</si>
  <si>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</si>
  <si>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</si>
  <si>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</si>
  <si>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</si>
  <si>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</si>
  <si>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</si>
  <si>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</si>
  <si>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</si>
  <si>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</si>
  <si>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</si>
  <si>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</si>
  <si>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</si>
  <si>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</si>
  <si>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</si>
  <si>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</si>
  <si>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</si>
  <si>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</si>
  <si>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</si>
  <si>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</si>
  <si>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</si>
  <si>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</si>
  <si>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</si>
  <si>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</si>
  <si>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</si>
  <si>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</si>
  <si>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</si>
  <si>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</si>
  <si>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</si>
  <si>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</si>
  <si>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</si>
  <si>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</si>
  <si>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</si>
  <si>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</si>
  <si>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</si>
  <si>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</si>
  <si>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</si>
  <si>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</si>
  <si>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</si>
  <si>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</si>
  <si>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</si>
  <si>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</si>
  <si>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</si>
  <si>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</si>
  <si>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</si>
  <si>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</si>
  <si>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</si>
  <si>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</si>
  <si>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</si>
  <si>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</si>
  <si>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</si>
  <si>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</si>
  <si>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</si>
  <si>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</si>
  <si>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</si>
  <si>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</si>
  <si>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</si>
  <si>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</si>
  <si>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</si>
  <si>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</si>
  <si>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</si>
  <si>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</si>
  <si>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</si>
  <si>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</si>
  <si>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</si>
  <si>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</si>
  <si>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</si>
  <si>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</si>
  <si>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</si>
  <si>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</si>
  <si>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</si>
  <si>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</si>
  <si>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</si>
  <si>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</si>
  <si>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</si>
  <si>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</si>
  <si>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</si>
  <si>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</si>
  <si>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</si>
  <si>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</si>
  <si>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</si>
  <si>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</si>
  <si>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</si>
  <si>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</si>
  <si>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</si>
  <si>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</si>
  <si>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</si>
  <si>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</si>
  <si>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</si>
  <si>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</si>
  <si>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</si>
  <si>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</si>
  <si>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</si>
  <si>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</si>
  <si>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</si>
  <si>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</si>
  <si>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</si>
  <si>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</si>
  <si>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</si>
  <si>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</si>
  <si>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</si>
  <si>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</si>
  <si>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</si>
  <si>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</si>
  <si>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</si>
  <si>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</si>
  <si>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</si>
  <si>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</si>
  <si>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</si>
  <si>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</si>
  <si>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</si>
  <si>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</si>
  <si>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</si>
  <si>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</si>
  <si>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</si>
  <si>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</si>
  <si>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</si>
  <si>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</si>
  <si>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</si>
  <si>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</si>
  <si>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</si>
  <si>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</si>
  <si>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</si>
  <si>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</si>
  <si>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</si>
  <si>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</si>
  <si>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</si>
  <si>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</si>
  <si>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</si>
  <si>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</si>
  <si>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</si>
  <si>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</si>
  <si>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</si>
  <si>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</si>
  <si>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</si>
  <si>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</si>
  <si>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</si>
  <si>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</si>
  <si>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</si>
  <si>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</si>
  <si>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</si>
  <si>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</si>
  <si>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</si>
  <si>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</si>
  <si>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</si>
  <si>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</si>
  <si>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</si>
  <si>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</si>
  <si>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</si>
  <si>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</si>
  <si>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</si>
  <si>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</si>
  <si>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</si>
  <si>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</si>
  <si>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</si>
  <si>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</si>
  <si>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</si>
  <si>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</si>
  <si>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</si>
  <si>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</si>
  <si>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</si>
  <si>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</si>
  <si>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</si>
  <si>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</si>
  <si>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</si>
  <si>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</si>
  <si>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</si>
  <si>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</si>
  <si>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</si>
  <si>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</si>
  <si>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</si>
  <si>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</si>
  <si>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</si>
  <si>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</si>
  <si>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</si>
  <si>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</si>
  <si>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</si>
  <si>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</si>
  <si>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</si>
  <si>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</si>
  <si>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</si>
  <si>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</si>
  <si>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</si>
  <si>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</si>
  <si>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</si>
  <si>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</si>
  <si>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</si>
  <si>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</si>
  <si>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</si>
  <si>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</si>
  <si>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</si>
  <si>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</si>
  <si>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</si>
  <si>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</si>
  <si>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</si>
  <si>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</si>
  <si>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</si>
  <si>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</si>
  <si>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</si>
  <si>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</si>
  <si>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</si>
  <si>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</si>
  <si>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</si>
  <si>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</si>
  <si>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</si>
  <si>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</si>
  <si>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</si>
  <si>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</si>
  <si>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</si>
  <si>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</si>
  <si>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</si>
  <si>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</si>
  <si>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</si>
  <si>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</si>
  <si>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</si>
  <si>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</si>
  <si>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</si>
  <si>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</si>
  <si>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</si>
  <si>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</si>
  <si>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</si>
  <si>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</si>
  <si>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</si>
  <si>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</si>
  <si>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</si>
  <si>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</si>
  <si>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</si>
  <si>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</si>
  <si>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</si>
  <si>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</si>
  <si>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</si>
  <si>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</si>
  <si>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</si>
  <si>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</si>
  <si>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</si>
  <si>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</si>
  <si>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</si>
  <si>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</si>
  <si>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</si>
  <si>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</si>
  <si>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</si>
  <si>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</si>
  <si>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</si>
  <si>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</si>
  <si>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</si>
  <si>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</si>
  <si>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</si>
  <si>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</si>
  <si>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</si>
  <si>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</si>
  <si>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</si>
  <si>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</si>
  <si>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</si>
  <si>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</si>
  <si>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</si>
  <si>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</si>
  <si>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</si>
  <si>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</si>
  <si>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</si>
  <si>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</si>
  <si>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</si>
  <si>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</si>
  <si>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</si>
  <si>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</si>
  <si>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</si>
  <si>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</si>
  <si>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</si>
  <si>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</si>
  <si>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</si>
  <si>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</si>
  <si>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</si>
  <si>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</si>
  <si>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</si>
  <si>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</si>
  <si>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</si>
  <si>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</si>
  <si>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</si>
  <si>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</si>
  <si>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</si>
  <si>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</si>
  <si>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</si>
  <si>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</si>
  <si>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</si>
  <si>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</si>
  <si>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</si>
  <si>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</si>
  <si>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</si>
  <si>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</si>
  <si>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</si>
  <si>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</si>
  <si>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</si>
  <si>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</si>
  <si>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</si>
  <si>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</si>
  <si>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</si>
  <si>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</si>
  <si>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</si>
  <si>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</si>
  <si>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</si>
  <si>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</si>
  <si>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</si>
  <si>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</si>
  <si>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</si>
  <si>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</si>
  <si>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</si>
  <si>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</si>
  <si>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</si>
  <si>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</si>
  <si>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</si>
  <si>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</si>
  <si>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</si>
  <si>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</si>
  <si>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</si>
  <si>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</si>
  <si>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</si>
  <si>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</si>
  <si>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</si>
  <si>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</si>
  <si>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</si>
  <si>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</si>
  <si>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</si>
  <si>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</si>
  <si>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</si>
  <si>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</si>
  <si>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</si>
  <si>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</si>
  <si>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</si>
  <si>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</si>
  <si>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</si>
  <si>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</si>
  <si>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</si>
  <si>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</si>
  <si>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</si>
  <si>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</si>
  <si>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</si>
  <si>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</si>
  <si>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</si>
  <si>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</si>
  <si>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</si>
  <si>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</si>
  <si>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</si>
  <si>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</si>
  <si>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</si>
  <si>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</si>
  <si>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</si>
  <si>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</si>
  <si>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</si>
  <si>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</si>
  <si>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</si>
  <si>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</si>
  <si>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</si>
  <si>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</si>
  <si>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</si>
  <si>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</si>
  <si>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</si>
  <si>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</si>
  <si>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</si>
  <si>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</si>
  <si>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</si>
  <si>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</si>
  <si>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</si>
  <si>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</si>
  <si>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</si>
  <si>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</si>
  <si>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</si>
  <si>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</si>
  <si>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</si>
  <si>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</si>
  <si>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</si>
  <si>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</si>
  <si>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</si>
  <si>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</si>
  <si>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</si>
  <si>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</si>
  <si>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</si>
  <si>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</si>
  <si>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</si>
  <si>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</si>
  <si>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</si>
  <si>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</si>
  <si>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</si>
  <si>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</si>
  <si>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</si>
  <si>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</si>
  <si>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</si>
  <si>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</si>
  <si>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</si>
  <si>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</si>
  <si>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</si>
  <si>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</si>
  <si>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</si>
  <si>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</si>
  <si>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</si>
  <si>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</si>
  <si>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</si>
  <si>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</si>
  <si>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</si>
  <si>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</si>
  <si>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</si>
  <si>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</si>
  <si>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</si>
  <si>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</si>
  <si>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</si>
  <si>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</si>
  <si>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</si>
  <si>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</si>
  <si>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</si>
  <si>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</si>
  <si>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</si>
  <si>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</si>
  <si>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</si>
  <si>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</si>
  <si>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</si>
  <si>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</si>
  <si>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</si>
  <si>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</si>
  <si>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</si>
  <si>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</si>
  <si>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</si>
  <si>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</si>
  <si>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</si>
  <si>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</si>
  <si>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</si>
  <si>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</si>
  <si>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</si>
  <si>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</si>
  <si>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</si>
  <si>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</si>
  <si>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</si>
  <si>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</si>
  <si>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</si>
  <si>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</si>
  <si>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</si>
  <si>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</si>
  <si>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</si>
  <si>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</si>
  <si>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</si>
  <si>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</si>
  <si>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</si>
  <si>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</si>
  <si>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</si>
  <si>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</si>
  <si>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</si>
  <si>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</si>
  <si>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</si>
  <si>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</si>
  <si>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</si>
  <si>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</si>
  <si>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</si>
  <si>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</si>
  <si>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</si>
  <si>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</si>
  <si>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</si>
  <si>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</si>
  <si>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</si>
  <si>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</si>
  <si>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</si>
  <si>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</si>
  <si>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</si>
  <si>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</si>
  <si>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</si>
  <si>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</si>
  <si>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</si>
  <si>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</si>
  <si>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</si>
  <si>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</si>
  <si>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</si>
  <si>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</si>
  <si>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</si>
  <si>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</si>
  <si>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</si>
  <si>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</si>
  <si>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</si>
  <si>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</si>
  <si>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</si>
  <si>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</si>
  <si>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</si>
  <si>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</si>
  <si>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</si>
  <si>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</si>
  <si>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</si>
  <si>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</si>
  <si>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</si>
  <si>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</si>
  <si>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</si>
  <si>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</si>
  <si>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</si>
  <si>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</si>
  <si>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</si>
  <si>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</si>
  <si>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</si>
  <si>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</si>
  <si>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</si>
  <si>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</si>
  <si>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</si>
  <si>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</si>
  <si>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</si>
  <si>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</si>
  <si>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</si>
  <si>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</si>
  <si>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</si>
  <si>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</si>
  <si>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</si>
  <si>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</si>
  <si>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</si>
  <si>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</si>
  <si>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</si>
  <si>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</si>
  <si>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</si>
  <si>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</si>
  <si>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</si>
  <si>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</si>
  <si>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</si>
  <si>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</si>
  <si>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</si>
  <si>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</si>
  <si>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</si>
  <si>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</si>
  <si>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</si>
  <si>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</si>
  <si>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</si>
  <si>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</si>
  <si>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</si>
  <si>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</si>
  <si>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</si>
  <si>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</si>
  <si>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</si>
  <si>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</si>
  <si>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</si>
  <si>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</si>
  <si>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</si>
  <si>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</si>
  <si>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</si>
  <si>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</si>
  <si>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</si>
  <si>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</si>
  <si>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</si>
  <si>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</si>
  <si>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</si>
  <si>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</si>
  <si>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</si>
  <si>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</si>
  <si>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</si>
  <si>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</si>
  <si>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</si>
  <si>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</si>
  <si>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</si>
  <si>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</si>
  <si>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</si>
  <si>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</si>
  <si>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</si>
  <si>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</si>
  <si>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</si>
  <si>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</si>
  <si>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</si>
  <si>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</si>
  <si>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</si>
  <si>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</si>
  <si>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</si>
  <si>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</si>
  <si>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</si>
  <si>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</si>
  <si>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</si>
  <si>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</si>
  <si>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</si>
  <si>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</si>
  <si>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</si>
  <si>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</si>
  <si>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</si>
  <si>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</si>
  <si>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</si>
  <si>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</si>
  <si>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</si>
  <si>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</si>
  <si>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</si>
  <si>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</si>
  <si>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</si>
  <si>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</si>
  <si>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</si>
  <si>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</si>
  <si>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</si>
  <si>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</si>
  <si>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</si>
  <si>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</si>
  <si>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</si>
  <si>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</si>
  <si>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</si>
  <si>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</si>
  <si>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</si>
  <si>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</si>
  <si>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</si>
  <si>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</si>
  <si>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</si>
  <si>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</si>
  <si>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</si>
  <si>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</si>
  <si>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</si>
  <si>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</si>
  <si>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</si>
  <si>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</si>
  <si>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</si>
  <si>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</si>
  <si>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</si>
  <si>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</si>
  <si>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</si>
  <si>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</si>
  <si>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</si>
  <si>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</si>
  <si>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</si>
  <si>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</si>
  <si>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</si>
  <si>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</si>
  <si>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</si>
  <si>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</si>
  <si>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</si>
  <si>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</si>
  <si>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</si>
  <si>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</si>
  <si>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</si>
  <si>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</si>
  <si>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</si>
  <si>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</si>
  <si>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</si>
  <si>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</si>
  <si>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</si>
  <si>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</si>
  <si>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</si>
  <si>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</si>
  <si>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</si>
  <si>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</si>
  <si>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</si>
  <si>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</si>
  <si>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</si>
  <si>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</si>
  <si>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</si>
  <si>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</si>
  <si>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</si>
  <si>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</si>
  <si>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</si>
  <si>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</si>
  <si>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</si>
  <si>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</si>
  <si>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</si>
  <si>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</si>
  <si>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</si>
  <si>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</si>
  <si>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</si>
  <si>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</si>
  <si>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</si>
  <si>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</si>
  <si>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</si>
  <si>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</si>
  <si>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</si>
  <si>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</si>
  <si>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</si>
  <si>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</si>
  <si>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</si>
  <si>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</si>
  <si>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</si>
  <si>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</si>
  <si>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</si>
  <si>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</si>
  <si>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</si>
  <si>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</si>
  <si>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</si>
  <si>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</si>
  <si>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</si>
  <si>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</si>
  <si>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</si>
  <si>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</si>
  <si>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</si>
  <si>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</si>
  <si>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</si>
  <si>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</si>
  <si>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</si>
  <si>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</si>
  <si>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</si>
  <si>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</si>
  <si>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</si>
  <si>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</si>
  <si>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</si>
  <si>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</si>
  <si>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</si>
  <si>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</si>
  <si>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</si>
  <si>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</si>
  <si>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</si>
  <si>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</si>
  <si>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</si>
  <si>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</si>
  <si>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</si>
  <si>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</si>
  <si>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</si>
  <si>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</si>
  <si>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</si>
  <si>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</si>
  <si>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</si>
  <si>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</si>
  <si>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</si>
  <si>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</si>
  <si>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</si>
  <si>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</si>
  <si>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</si>
  <si>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</si>
  <si>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</si>
  <si>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</si>
  <si>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</si>
  <si>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</si>
  <si>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</si>
  <si>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</si>
  <si>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</si>
  <si>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</si>
  <si>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</si>
  <si>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</si>
  <si>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</si>
  <si>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</si>
  <si>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</si>
  <si>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</si>
  <si>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</si>
  <si>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</si>
  <si>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</si>
  <si>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</si>
  <si>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</si>
  <si>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</si>
  <si>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</si>
  <si>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</si>
  <si>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</si>
  <si>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</si>
  <si>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</si>
  <si>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</si>
  <si>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</si>
  <si>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</si>
  <si>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</si>
  <si>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</si>
  <si>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</si>
  <si>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</si>
  <si>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</si>
  <si>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</si>
  <si>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</si>
  <si>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</si>
  <si>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</si>
  <si>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</si>
  <si>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</si>
  <si>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</si>
  <si>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</si>
  <si>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</si>
  <si>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</si>
  <si>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</si>
  <si>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</si>
  <si>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</si>
  <si>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</si>
  <si>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</si>
  <si>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</si>
  <si>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</si>
  <si>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</si>
  <si>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</si>
  <si>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</si>
  <si>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</si>
  <si>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</si>
  <si>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</si>
  <si>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</si>
  <si>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</si>
  <si>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</si>
  <si>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</si>
  <si>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</si>
  <si>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</si>
  <si>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</si>
  <si>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</si>
  <si>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</si>
  <si>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</si>
  <si>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</si>
  <si>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</si>
  <si>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</si>
  <si>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</si>
  <si>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</si>
  <si>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</si>
  <si>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</si>
  <si>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</si>
  <si>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</si>
  <si>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</si>
  <si>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</si>
  <si>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</si>
  <si>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</si>
  <si>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</si>
  <si>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</si>
  <si>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</si>
  <si>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</si>
  <si>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</si>
  <si>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</si>
  <si>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</si>
  <si>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</si>
  <si>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</si>
  <si>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</si>
  <si>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</si>
  <si>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</si>
  <si>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</si>
  <si>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</si>
  <si>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</si>
  <si>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</si>
  <si>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</si>
  <si>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</si>
  <si>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</si>
  <si>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</si>
  <si>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</si>
  <si>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</si>
  <si>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</si>
  <si>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</si>
  <si>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</si>
  <si>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</si>
  <si>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</si>
  <si>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</si>
  <si>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</si>
  <si>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</si>
  <si>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</si>
  <si>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</si>
  <si>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</si>
  <si>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</si>
  <si>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</si>
  <si>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</si>
  <si>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</si>
  <si>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</si>
  <si>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</si>
  <si>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</si>
  <si>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</si>
  <si>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</si>
  <si>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</si>
  <si>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</si>
  <si>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</si>
  <si>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</si>
  <si>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</si>
  <si>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</si>
  <si>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</si>
  <si>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</si>
  <si>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</si>
  <si>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</si>
  <si>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</si>
  <si>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</si>
  <si>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</si>
  <si>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</si>
  <si>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</si>
  <si>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</si>
  <si>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</si>
  <si>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</si>
  <si>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</si>
  <si>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</si>
  <si>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</si>
  <si>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</si>
  <si>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</si>
  <si>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</si>
  <si>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</si>
  <si>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</si>
  <si>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</si>
  <si>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</si>
  <si>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</si>
  <si>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</si>
  <si>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</si>
  <si>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</si>
  <si>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</si>
  <si>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</si>
  <si>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</si>
  <si>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</si>
  <si>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</si>
  <si>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</si>
  <si>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</si>
  <si>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</si>
  <si>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</si>
  <si>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</si>
  <si>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</si>
  <si>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</si>
  <si>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</si>
  <si>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</si>
  <si>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</si>
  <si>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</si>
  <si>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</si>
  <si>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</si>
  <si>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</si>
  <si>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</si>
  <si>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</si>
  <si>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</si>
  <si>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</si>
  <si>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</si>
  <si>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</si>
  <si>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</si>
  <si>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</si>
  <si>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</si>
  <si>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</si>
  <si>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</si>
  <si>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</si>
  <si>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</si>
  <si>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</si>
  <si>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</si>
  <si>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</si>
  <si>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</si>
  <si>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</si>
  <si>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</si>
  <si>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</si>
  <si>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</si>
  <si>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</si>
  <si>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</si>
  <si>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</si>
  <si>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</si>
  <si>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</si>
  <si>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</si>
  <si>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</si>
  <si>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</si>
  <si>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</si>
  <si>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</si>
  <si>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</si>
  <si>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</si>
  <si>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</si>
  <si>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</si>
  <si>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</si>
  <si>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</si>
  <si>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</si>
  <si>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</si>
  <si>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</si>
  <si>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</si>
  <si>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</si>
  <si>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</si>
  <si>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</si>
  <si>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</si>
  <si>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</si>
  <si>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</si>
  <si>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</si>
  <si>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</si>
  <si>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</si>
  <si>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</si>
  <si>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</si>
  <si>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</si>
  <si>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</si>
  <si>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</si>
  <si>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</si>
  <si>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</si>
  <si>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</si>
  <si>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</si>
  <si>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</si>
  <si>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</si>
  <si>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</si>
  <si>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</si>
  <si>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</si>
  <si>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</si>
  <si>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</si>
  <si>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</si>
  <si>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</si>
  <si>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</si>
  <si>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</si>
  <si>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</si>
  <si>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</si>
  <si>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</si>
  <si>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</si>
  <si>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</si>
  <si>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</si>
  <si>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</si>
  <si>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</si>
  <si>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</si>
  <si>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</si>
  <si>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</si>
  <si>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</si>
  <si>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</si>
  <si>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</si>
  <si>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</si>
  <si>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</si>
  <si>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</si>
  <si>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</si>
  <si>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</si>
  <si>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</si>
  <si>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</si>
  <si>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</si>
  <si>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</si>
  <si>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</si>
  <si>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</si>
  <si>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</si>
  <si>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</si>
  <si>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</si>
  <si>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</si>
  <si>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</si>
  <si>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</si>
  <si>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</si>
  <si>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</si>
  <si>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</si>
  <si>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</si>
  <si>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</si>
  <si>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</si>
  <si>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</si>
  <si>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</si>
  <si>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</si>
  <si>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</si>
  <si>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</si>
  <si>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</si>
  <si>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</si>
  <si>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</si>
  <si>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</si>
  <si>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</si>
  <si>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</si>
  <si>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</si>
  <si>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</si>
  <si>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</si>
  <si>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</si>
  <si>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</si>
  <si>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</si>
  <si>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</si>
  <si>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</si>
  <si>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</si>
  <si>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</si>
  <si>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</si>
  <si>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</si>
  <si>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</si>
  <si>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</si>
  <si>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</si>
  <si>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</si>
  <si>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</si>
  <si>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</si>
  <si>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</si>
  <si>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</si>
  <si>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</si>
  <si>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</si>
  <si>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</si>
  <si>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</si>
  <si>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</si>
  <si>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</si>
  <si>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</si>
  <si>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</si>
  <si>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</si>
  <si>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</si>
  <si>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</si>
  <si>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</si>
  <si>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</si>
  <si>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</si>
  <si>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</si>
  <si>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</si>
  <si>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</si>
  <si>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</si>
  <si>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</si>
  <si>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</si>
  <si>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</si>
  <si>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</si>
  <si>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</si>
  <si>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</si>
  <si>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</si>
  <si>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</si>
  <si>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</si>
  <si>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</si>
  <si>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</si>
  <si>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</si>
  <si>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</si>
  <si>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</si>
  <si>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</si>
  <si>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</si>
  <si>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</si>
  <si>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</si>
  <si>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</si>
  <si>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</si>
  <si>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</si>
  <si>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</si>
  <si>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</si>
  <si>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</si>
  <si>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</si>
  <si>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</si>
  <si>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</si>
  <si>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</si>
  <si>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</si>
  <si>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</si>
  <si>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</si>
  <si>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</si>
  <si>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</si>
  <si>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</si>
  <si>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</si>
  <si>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</si>
  <si>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</si>
  <si>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</si>
  <si>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</si>
  <si>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</si>
  <si>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</si>
  <si>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</si>
  <si>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</si>
  <si>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</si>
  <si>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</si>
  <si>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</si>
  <si>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</si>
  <si>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</si>
  <si>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</si>
  <si>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</si>
  <si>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</si>
  <si>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</si>
  <si>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</si>
  <si>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</si>
  <si>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</si>
  <si>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</si>
  <si>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</si>
  <si>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</si>
  <si>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</si>
  <si>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</si>
  <si>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</si>
  <si>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</si>
  <si>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</si>
  <si>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</si>
  <si>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</si>
  <si>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</si>
  <si>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</si>
  <si>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</si>
  <si>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</si>
  <si>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</si>
  <si>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</si>
  <si>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</si>
  <si>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</si>
  <si>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</si>
  <si>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</si>
  <si>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</si>
  <si>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</si>
  <si>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</si>
  <si>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</si>
  <si>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</si>
  <si>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</si>
  <si>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</si>
  <si>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</si>
  <si>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</si>
  <si>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</si>
  <si>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</si>
  <si>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</si>
  <si>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</si>
  <si>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</si>
  <si>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</si>
  <si>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</si>
  <si>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</si>
  <si>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</si>
  <si>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</si>
  <si>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</si>
  <si>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</si>
  <si>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</si>
  <si>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</si>
  <si>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</si>
  <si>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</si>
  <si>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</si>
  <si>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</si>
  <si>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</si>
  <si>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</si>
  <si>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</si>
  <si>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</si>
  <si>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</si>
  <si>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</si>
  <si>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</si>
  <si>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</si>
  <si>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</si>
  <si>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</si>
  <si>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</si>
  <si>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</si>
  <si>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</si>
  <si>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</si>
  <si>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</si>
  <si>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</si>
  <si>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</si>
  <si>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</si>
  <si>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</si>
  <si>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</si>
  <si>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</si>
  <si>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</si>
  <si>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</si>
  <si>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</si>
  <si>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</si>
  <si>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</si>
  <si>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</si>
  <si>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</si>
  <si>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</si>
  <si>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</si>
  <si>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</si>
  <si>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</si>
  <si>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</si>
  <si>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</si>
  <si>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</si>
  <si>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</si>
  <si>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</si>
  <si>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</si>
  <si>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</si>
  <si>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</si>
  <si>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</si>
  <si>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</si>
  <si>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</si>
  <si>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</si>
  <si>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</si>
  <si>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</si>
  <si>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</si>
  <si>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</si>
  <si>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</si>
  <si>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</si>
  <si>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</si>
  <si>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</si>
  <si>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</si>
  <si>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</si>
  <si>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</si>
  <si>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</si>
  <si>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</si>
  <si>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</si>
  <si>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</si>
  <si>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</si>
  <si>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</si>
  <si>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</si>
  <si>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</si>
  <si>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</si>
  <si>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</si>
  <si>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</si>
  <si>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</si>
  <si>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</si>
  <si>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</si>
  <si>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</si>
  <si>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</si>
  <si>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</si>
  <si>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</si>
  <si>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</si>
  <si>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</si>
  <si>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</si>
  <si>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</si>
  <si>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</si>
  <si>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</si>
  <si>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</si>
  <si>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</si>
  <si>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</si>
  <si>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</si>
  <si>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</si>
  <si>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</si>
  <si>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</si>
  <si>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</si>
  <si>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</si>
  <si>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</si>
  <si>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</si>
  <si>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</si>
  <si>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</si>
  <si>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</si>
  <si>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</si>
  <si>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</si>
  <si>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</si>
  <si>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</si>
  <si>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</si>
  <si>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</si>
  <si>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</si>
  <si>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</si>
  <si>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</si>
  <si>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</si>
  <si>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</si>
  <si>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</si>
  <si>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</si>
  <si>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</si>
  <si>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</si>
  <si>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</si>
  <si>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</si>
  <si>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</si>
  <si>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</si>
  <si>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</si>
  <si>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</si>
  <si>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</si>
  <si>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</si>
  <si>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</si>
  <si>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</si>
  <si>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</si>
  <si>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</si>
  <si>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</si>
  <si>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</si>
  <si>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</si>
  <si>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</si>
  <si>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</si>
  <si>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</si>
  <si>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</si>
  <si>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</si>
  <si>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</si>
  <si>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</si>
  <si>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</si>
  <si>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</si>
  <si>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</si>
  <si>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</si>
  <si>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</si>
  <si>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</si>
  <si>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</si>
  <si>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</si>
  <si>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</si>
  <si>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</si>
  <si>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</si>
  <si>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</si>
  <si>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</si>
  <si>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</si>
  <si>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</si>
  <si>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</si>
  <si>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</si>
  <si>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</si>
  <si>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</si>
  <si>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</si>
  <si>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</si>
  <si>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</si>
  <si>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</si>
  <si>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</si>
  <si>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</si>
  <si>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</si>
  <si>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</si>
  <si>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</si>
  <si>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</si>
  <si>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</si>
  <si>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</si>
  <si>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</si>
  <si>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</si>
  <si>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</si>
  <si>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</si>
  <si>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</si>
  <si>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</si>
  <si>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</si>
  <si>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</si>
  <si>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</si>
  <si>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</si>
  <si>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</si>
  <si>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</si>
  <si>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</si>
  <si>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</si>
  <si>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</si>
  <si>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</si>
  <si>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</si>
  <si>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</si>
  <si>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</si>
  <si>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</si>
  <si>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</si>
  <si>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</si>
  <si>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</si>
  <si>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</si>
  <si>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</si>
  <si>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</si>
  <si>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</si>
  <si>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</si>
  <si>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</si>
  <si>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</si>
  <si>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</si>
  <si>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</si>
  <si>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</si>
  <si>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</si>
  <si>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</si>
  <si>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</si>
  <si>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</si>
  <si>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</si>
  <si>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</si>
  <si>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</si>
  <si>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</si>
  <si>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</si>
  <si>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</si>
  <si>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</si>
  <si>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</si>
  <si>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</si>
  <si>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</si>
  <si>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</si>
  <si>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</si>
  <si>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</si>
  <si>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</si>
  <si>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</si>
  <si>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</si>
  <si>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</si>
  <si>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</si>
  <si>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</si>
  <si>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</si>
  <si>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</si>
  <si>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</si>
  <si>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</si>
  <si>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</si>
  <si>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</si>
  <si>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</si>
  <si>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</si>
  <si>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</si>
  <si>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</si>
  <si>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</si>
  <si>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</si>
  <si>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</si>
  <si>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</si>
  <si>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</si>
  <si>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</si>
  <si>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</si>
  <si>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</si>
  <si>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</si>
  <si>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</si>
  <si>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</si>
  <si>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</si>
  <si>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</si>
  <si>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</si>
  <si>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</si>
  <si>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</si>
  <si>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</si>
  <si>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</si>
  <si>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</si>
  <si>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</si>
  <si>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</si>
  <si>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</si>
  <si>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</si>
  <si>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</si>
  <si>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</si>
  <si>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</si>
  <si>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</si>
  <si>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</si>
  <si>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</si>
  <si>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</si>
  <si>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</si>
  <si>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</si>
  <si>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</si>
  <si>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</si>
  <si>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</si>
  <si>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</si>
  <si>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</si>
  <si>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</si>
  <si>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</si>
  <si>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</si>
  <si>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</si>
  <si>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</si>
  <si>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</si>
  <si>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</si>
  <si>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</si>
  <si>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</si>
  <si>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</si>
  <si>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</si>
  <si>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</si>
  <si>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</si>
  <si>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</si>
  <si>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</si>
  <si>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</si>
  <si>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</si>
  <si>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</si>
  <si>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</si>
  <si>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</si>
  <si>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</si>
  <si>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</si>
  <si>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</si>
  <si>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</si>
  <si>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</si>
  <si>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</si>
  <si>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</si>
  <si>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</si>
  <si>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</si>
  <si>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</si>
  <si>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</si>
  <si>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</si>
  <si>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</si>
  <si>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</si>
  <si>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</si>
  <si>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</si>
  <si>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</si>
  <si>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</si>
  <si>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</si>
  <si>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</si>
  <si>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</si>
  <si>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</si>
  <si>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</si>
  <si>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</si>
  <si>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</si>
  <si>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</si>
  <si>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</si>
  <si>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</si>
  <si>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</si>
  <si>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</si>
  <si>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</si>
  <si>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</si>
  <si>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</si>
  <si>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</si>
  <si>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</si>
  <si>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</si>
  <si>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</si>
  <si>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</si>
  <si>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</si>
  <si>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</si>
  <si>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</si>
  <si>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</si>
  <si>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</si>
  <si>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</si>
  <si>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</si>
  <si>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</si>
  <si>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</si>
  <si>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</si>
  <si>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</si>
  <si>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</si>
  <si>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</si>
  <si>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</si>
  <si>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</si>
  <si>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</si>
  <si>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</si>
  <si>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</si>
  <si>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</si>
  <si>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</si>
  <si>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</si>
  <si>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</si>
  <si>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</si>
  <si>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</si>
  <si>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</si>
  <si>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</si>
  <si>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</si>
  <si>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</si>
  <si>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</si>
  <si>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</si>
  <si>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</si>
  <si>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</si>
  <si>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</si>
  <si>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</si>
  <si>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</si>
  <si>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</si>
  <si>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</si>
  <si>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</si>
  <si>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</si>
  <si>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</si>
  <si>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</si>
  <si>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</si>
  <si>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</si>
  <si>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</si>
  <si>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</si>
  <si>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</si>
  <si>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</si>
  <si>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</si>
  <si>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</si>
  <si>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</si>
  <si>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</si>
  <si>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</si>
  <si>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</si>
  <si>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</si>
  <si>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</si>
  <si>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</si>
  <si>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</si>
  <si>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</si>
  <si>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</si>
  <si>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</si>
  <si>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</si>
  <si>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</si>
  <si>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</si>
  <si>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</si>
  <si>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</si>
  <si>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</si>
  <si>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</si>
  <si>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</si>
  <si>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</si>
  <si>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</si>
  <si>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</si>
  <si>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</si>
  <si>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</si>
  <si>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</si>
  <si>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</si>
  <si>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</si>
  <si>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</si>
  <si>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</si>
  <si>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</si>
  <si>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</si>
  <si>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</si>
  <si>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</si>
  <si>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</si>
  <si>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</si>
  <si>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</si>
  <si>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</si>
  <si>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</si>
  <si>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</si>
  <si>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</si>
  <si>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</si>
  <si>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</si>
  <si>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</si>
  <si>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</si>
  <si>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</si>
  <si>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</si>
  <si>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</si>
  <si>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</si>
  <si>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</si>
  <si>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</si>
  <si>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</si>
  <si>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</si>
  <si>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</si>
  <si>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</si>
  <si>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</si>
  <si>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</si>
  <si>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</si>
  <si>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</si>
  <si>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</si>
  <si>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</si>
  <si>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</si>
  <si>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</si>
  <si>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</si>
  <si>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</si>
  <si>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</si>
  <si>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</si>
  <si>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</si>
  <si>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</si>
  <si>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</si>
  <si>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</si>
  <si>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</si>
  <si>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</si>
  <si>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</si>
  <si>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</si>
  <si>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</si>
  <si>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</si>
  <si>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</si>
  <si>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</si>
  <si>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</si>
  <si>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</si>
  <si>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</si>
  <si>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</si>
  <si>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</si>
  <si>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</si>
  <si>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</si>
  <si>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</si>
  <si>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</si>
  <si>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</si>
  <si>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</si>
  <si>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</si>
  <si>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</si>
  <si>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</si>
  <si>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</si>
  <si>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</si>
  <si>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</si>
  <si>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</si>
  <si>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</si>
  <si>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</si>
  <si>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</si>
  <si>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</si>
  <si>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</si>
  <si>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</si>
  <si>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</si>
  <si>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</si>
  <si>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</si>
  <si>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</si>
  <si>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</si>
  <si>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</si>
  <si>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</si>
  <si>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</si>
  <si>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</si>
  <si>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</si>
  <si>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</si>
  <si>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</si>
  <si>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</si>
  <si>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</si>
  <si>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</si>
  <si>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</si>
  <si>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</si>
  <si>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</si>
  <si>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</si>
  <si>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</si>
  <si>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</si>
  <si>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</si>
  <si>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</si>
  <si>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</si>
  <si>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</si>
  <si>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</si>
  <si>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</si>
  <si>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</si>
  <si>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</si>
  <si>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</si>
  <si>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</si>
  <si>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</si>
  <si>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</si>
  <si>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</si>
  <si>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</si>
  <si>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</si>
  <si>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</si>
  <si>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</si>
  <si>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</si>
  <si>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</si>
  <si>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</si>
  <si>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</si>
  <si>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</si>
  <si>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</si>
  <si>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</si>
  <si>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</si>
  <si>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</si>
  <si>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</si>
  <si>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</si>
  <si>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</si>
  <si>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</si>
  <si>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</si>
  <si>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</si>
  <si>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</si>
  <si>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</si>
  <si>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</si>
  <si>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</si>
  <si>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</si>
  <si>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</si>
  <si>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</si>
  <si>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</si>
  <si>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</si>
  <si>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</si>
  <si>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</si>
  <si>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</si>
  <si>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</si>
  <si>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</si>
  <si>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</si>
  <si>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</si>
  <si>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</si>
  <si>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</si>
  <si>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</si>
  <si>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</si>
  <si>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</si>
  <si>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</si>
  <si>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</si>
  <si>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</si>
  <si>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</si>
  <si>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</si>
  <si>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</si>
  <si>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</si>
  <si>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</si>
  <si>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</si>
  <si>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</si>
  <si>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</si>
  <si>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</si>
  <si>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</si>
  <si>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</si>
  <si>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</si>
  <si>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</si>
  <si>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</si>
  <si>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</si>
  <si>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</si>
  <si>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</si>
  <si>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</si>
  <si>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</si>
  <si>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</si>
  <si>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</si>
  <si>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</si>
  <si>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</si>
  <si>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</si>
  <si>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</si>
  <si>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</si>
  <si>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</si>
  <si>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</si>
  <si>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</si>
  <si>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</si>
  <si>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</si>
  <si>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</si>
  <si>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</si>
  <si>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</si>
  <si>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</si>
  <si>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</si>
  <si>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</si>
  <si>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</si>
  <si>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</si>
  <si>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</si>
  <si>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</si>
  <si>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</si>
  <si>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</si>
  <si>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</si>
  <si>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</si>
  <si>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</si>
  <si>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</si>
  <si>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</si>
  <si>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</si>
  <si>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</si>
  <si>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</si>
  <si>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</si>
  <si>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</si>
  <si>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</si>
  <si>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</si>
  <si>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</si>
  <si>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</si>
  <si>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</si>
  <si>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</si>
  <si>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</si>
  <si>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</si>
  <si>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</si>
  <si>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</si>
  <si>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</si>
  <si>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</si>
  <si>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</si>
  <si>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</si>
  <si>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</si>
  <si>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</si>
  <si>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</si>
  <si>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</si>
  <si>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</si>
  <si>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</si>
  <si>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</si>
  <si>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</si>
  <si>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</si>
  <si>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</si>
  <si>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</si>
  <si>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</si>
  <si>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</si>
  <si>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</si>
  <si>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</si>
  <si>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</si>
  <si>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</si>
  <si>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</si>
  <si>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</si>
  <si>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</si>
  <si>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</si>
  <si>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</si>
  <si>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</si>
  <si>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</si>
  <si>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</si>
  <si>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</si>
  <si>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</si>
  <si>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</si>
  <si>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</si>
  <si>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</si>
  <si>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</si>
  <si>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</si>
  <si>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</si>
  <si>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</si>
  <si>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</si>
  <si>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</si>
  <si>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</si>
  <si>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</si>
  <si>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</si>
  <si>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</si>
  <si>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</si>
  <si>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</si>
  <si>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</si>
  <si>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</si>
  <si>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</si>
  <si>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</si>
  <si>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</si>
  <si>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</si>
  <si>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</si>
  <si>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</si>
  <si>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</si>
  <si>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</si>
  <si>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</si>
  <si>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</si>
  <si>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</si>
  <si>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</si>
  <si>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</si>
  <si>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</si>
  <si>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</si>
  <si>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</si>
  <si>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</si>
  <si>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</si>
  <si>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</si>
  <si>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</si>
  <si>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</si>
  <si>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</si>
  <si>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</si>
  <si>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</si>
  <si>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</si>
  <si>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</si>
  <si>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</si>
  <si>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</si>
  <si>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</si>
  <si>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</si>
  <si>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</si>
  <si>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</si>
  <si>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</si>
  <si>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</si>
  <si>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</si>
  <si>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</si>
  <si>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</si>
  <si>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</si>
  <si>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</si>
  <si>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</si>
  <si>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</si>
  <si>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</si>
  <si>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</si>
  <si>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</si>
  <si>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</si>
  <si>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</si>
  <si>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</si>
  <si>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</si>
  <si>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</si>
  <si>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</si>
  <si>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</si>
  <si>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</si>
  <si>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</si>
  <si>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</si>
  <si>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</si>
  <si>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</si>
  <si>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</si>
  <si>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</si>
  <si>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</si>
  <si>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</si>
  <si>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</si>
  <si>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</si>
  <si>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</si>
  <si>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</si>
  <si>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</si>
  <si>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</si>
  <si>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</si>
  <si>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</si>
  <si>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</si>
  <si>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</si>
  <si>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</si>
  <si>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</si>
  <si>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</si>
  <si>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</si>
  <si>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</si>
  <si>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</si>
  <si>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</si>
  <si>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</si>
  <si>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</si>
  <si>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</si>
  <si>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</si>
  <si>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</si>
  <si>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</si>
  <si>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</si>
  <si>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</si>
  <si>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</si>
  <si>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</si>
  <si>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</si>
  <si>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</si>
  <si>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</si>
  <si>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</si>
  <si>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</si>
  <si>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</si>
  <si>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</si>
  <si>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</si>
  <si>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</si>
  <si>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</si>
  <si>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</si>
  <si>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</si>
  <si>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</si>
  <si>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</si>
  <si>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</si>
  <si>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</si>
  <si>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</si>
  <si>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</si>
  <si>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</si>
  <si>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</si>
  <si>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</si>
  <si>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</si>
  <si>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</si>
  <si>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</si>
  <si>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</si>
  <si>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</si>
  <si>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</si>
  <si>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</si>
  <si>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</si>
  <si>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</si>
  <si>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</si>
  <si>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</si>
  <si>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</si>
  <si>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</si>
  <si>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</si>
  <si>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</si>
  <si>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</si>
  <si>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</si>
  <si>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</si>
  <si>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</si>
  <si>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</si>
  <si>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</si>
  <si>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</si>
  <si>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</si>
  <si>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</si>
  <si>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</si>
  <si>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</si>
  <si>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</si>
  <si>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</si>
  <si>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</si>
  <si>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</si>
  <si>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</si>
  <si>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</si>
  <si>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</si>
  <si>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</si>
  <si>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</si>
  <si>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</si>
  <si>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</si>
  <si>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</si>
  <si>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</si>
  <si>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</si>
  <si>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</si>
  <si>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</si>
  <si>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</si>
  <si>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</si>
  <si>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</si>
  <si>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</si>
  <si>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</si>
  <si>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</si>
  <si>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</si>
  <si>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</si>
  <si>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</si>
  <si>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</si>
  <si>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</si>
  <si>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</si>
  <si>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</si>
  <si>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</si>
  <si>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</si>
  <si>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</si>
  <si>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</si>
  <si>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</si>
  <si>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</si>
  <si>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</si>
  <si>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</si>
  <si>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</si>
  <si>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</si>
  <si>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</si>
  <si>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</si>
  <si>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</si>
  <si>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</si>
  <si>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</si>
  <si>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</si>
  <si>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</si>
  <si>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</si>
  <si>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</si>
  <si>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</si>
  <si>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</si>
  <si>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</si>
  <si>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</si>
  <si>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</si>
  <si>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</si>
  <si>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</si>
  <si>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</si>
  <si>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</si>
  <si>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</si>
  <si>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</si>
  <si>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</si>
  <si>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</si>
  <si>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</si>
  <si>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</si>
  <si>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</si>
  <si>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</si>
  <si>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</si>
  <si>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</si>
  <si>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</si>
  <si>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</si>
  <si>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</si>
  <si>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</si>
  <si>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</si>
  <si>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</si>
  <si>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</si>
  <si>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</si>
  <si>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</si>
  <si>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</si>
  <si>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</si>
  <si>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</si>
  <si>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</si>
  <si>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</si>
  <si>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</si>
  <si>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</si>
  <si>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</si>
  <si>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</si>
  <si>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</si>
  <si>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</si>
  <si>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</si>
  <si>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</si>
  <si>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</si>
  <si>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</si>
  <si>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</si>
  <si>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</si>
  <si>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</si>
  <si>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</si>
  <si>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</si>
  <si>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</si>
  <si>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</si>
  <si>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</si>
  <si>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</si>
  <si>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</si>
  <si>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</si>
  <si>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</si>
  <si>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</si>
  <si>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</si>
  <si>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</si>
  <si>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</si>
  <si>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</si>
  <si>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</si>
  <si>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</si>
  <si>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</si>
  <si>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</si>
  <si>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</si>
  <si>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</si>
  <si>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</si>
  <si>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</si>
  <si>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</si>
  <si>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</si>
  <si>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</si>
  <si>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</si>
  <si>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</si>
  <si>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</si>
  <si>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</si>
  <si>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</si>
  <si>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</si>
  <si>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</si>
  <si>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</si>
  <si>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</si>
  <si>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</si>
  <si>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</si>
  <si>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</si>
  <si>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</si>
  <si>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</si>
  <si>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</si>
  <si>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</si>
  <si>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</si>
  <si>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</si>
  <si>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</si>
  <si>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</si>
  <si>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</si>
  <si>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</si>
  <si>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</si>
  <si>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</si>
  <si>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</si>
  <si>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</si>
  <si>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</si>
  <si>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</si>
  <si>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</si>
  <si>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</si>
  <si>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</si>
  <si>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</si>
  <si>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</si>
  <si>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</si>
  <si>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</si>
  <si>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</si>
  <si>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</si>
  <si>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</si>
  <si>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</si>
  <si>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</si>
  <si>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</si>
  <si>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</si>
  <si>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</si>
  <si>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</si>
  <si>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</si>
  <si>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</si>
  <si>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</si>
  <si>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</si>
  <si>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</si>
  <si>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</si>
  <si>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</si>
  <si>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</si>
  <si>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</si>
  <si>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</si>
  <si>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</si>
  <si>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</si>
  <si>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</si>
  <si>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</si>
  <si>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</si>
  <si>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</si>
  <si>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</si>
  <si>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</si>
  <si>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</si>
  <si>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</si>
  <si>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</si>
  <si>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</si>
  <si>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</si>
  <si>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</si>
  <si>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</si>
  <si>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</si>
  <si>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</si>
  <si>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</si>
  <si>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</si>
  <si>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</si>
  <si>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</si>
  <si>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</si>
  <si>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</si>
  <si>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</si>
  <si>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</si>
  <si>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</si>
  <si>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</si>
  <si>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</si>
  <si>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</si>
  <si>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</si>
  <si>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</si>
  <si>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</si>
  <si>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</si>
  <si>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</si>
  <si>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</si>
  <si>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</si>
  <si>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</si>
  <si>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</si>
  <si>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</si>
  <si>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</si>
  <si>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</si>
  <si>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</si>
  <si>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</si>
  <si>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</si>
  <si>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</si>
  <si>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</si>
  <si>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</si>
  <si>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</si>
  <si>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</si>
  <si>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</si>
  <si>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</si>
  <si>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</si>
  <si>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</si>
  <si>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</si>
  <si>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</si>
  <si>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</si>
  <si>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</si>
  <si>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</si>
  <si>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</si>
  <si>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</si>
  <si>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</si>
  <si>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</si>
  <si>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</si>
  <si>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</si>
  <si>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</si>
  <si>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</si>
  <si>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</si>
  <si>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</si>
  <si>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</si>
  <si>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</si>
  <si>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</si>
  <si>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</si>
  <si>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</si>
  <si>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</si>
  <si>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</si>
  <si>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</si>
  <si>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</si>
  <si>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</si>
  <si>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</si>
  <si>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</si>
  <si>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</si>
  <si>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</si>
  <si>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</si>
  <si>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</si>
  <si>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</si>
  <si>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</si>
  <si>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</si>
  <si>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</si>
  <si>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</si>
  <si>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</si>
  <si>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</si>
  <si>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</si>
  <si>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</si>
  <si>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</si>
  <si>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</si>
  <si>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</si>
  <si>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</si>
  <si>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</si>
  <si>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</si>
  <si>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</si>
  <si>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</si>
  <si>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</si>
  <si>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</si>
  <si>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</si>
  <si>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</si>
  <si>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</si>
  <si>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</si>
  <si>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</si>
  <si>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</si>
  <si>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</si>
  <si>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</si>
  <si>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</si>
  <si>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</si>
  <si>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</si>
  <si>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</si>
  <si>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</si>
  <si>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</si>
  <si>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</si>
  <si>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</si>
  <si>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</si>
  <si>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</si>
  <si>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</si>
  <si>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</si>
  <si>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</si>
  <si>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</si>
  <si>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</si>
  <si>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</si>
  <si>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</si>
  <si>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</si>
  <si>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</si>
  <si>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</si>
  <si>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</si>
  <si>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</si>
  <si>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</si>
  <si>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</si>
  <si>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</si>
  <si>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</si>
  <si>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</si>
  <si>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</si>
  <si>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</si>
  <si>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</si>
  <si>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</si>
  <si>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</si>
  <si>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</si>
  <si>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</si>
  <si>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</si>
  <si>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</si>
  <si>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</si>
  <si>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</si>
  <si>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</si>
  <si>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</si>
  <si>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</si>
  <si>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</si>
  <si>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</si>
  <si>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</si>
  <si>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</si>
  <si>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</si>
  <si>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</si>
  <si>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</si>
  <si>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</si>
  <si>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</si>
  <si>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</si>
  <si>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</si>
  <si>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</si>
  <si>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</si>
  <si>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</si>
  <si>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</si>
  <si>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</si>
  <si>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</si>
  <si>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</si>
  <si>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</si>
  <si>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</si>
  <si>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</si>
  <si>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</si>
  <si>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</si>
  <si>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</si>
  <si>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</si>
  <si>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</si>
  <si>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</si>
  <si>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</si>
  <si>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</si>
  <si>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</si>
  <si>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</si>
  <si>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</si>
  <si>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</si>
  <si>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</si>
  <si>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</si>
  <si>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</si>
  <si>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</si>
  <si>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</si>
  <si>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</si>
  <si>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</si>
  <si>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</si>
  <si>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</si>
  <si>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</si>
  <si>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</si>
  <si>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</si>
  <si>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</si>
  <si>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</si>
  <si>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</si>
  <si>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</si>
  <si>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</si>
  <si>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</si>
  <si>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</si>
  <si>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</si>
  <si>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</si>
  <si>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</si>
  <si>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</si>
  <si>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</si>
  <si>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</si>
  <si>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</si>
  <si>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</si>
  <si>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</si>
  <si>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</si>
  <si>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</si>
  <si>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</si>
  <si>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</si>
  <si>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</si>
  <si>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</si>
  <si>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</si>
  <si>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</si>
  <si>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</si>
  <si>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</si>
  <si>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</si>
  <si>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</si>
  <si>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</si>
  <si>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</si>
  <si>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</si>
  <si>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</si>
  <si>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</si>
  <si>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</si>
  <si>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</si>
  <si>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</si>
  <si>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</si>
  <si>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</si>
  <si>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</si>
  <si>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</si>
  <si>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</si>
  <si>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</si>
  <si>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</si>
  <si>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</si>
  <si>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</si>
  <si>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</si>
  <si>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</si>
  <si>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</si>
  <si>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</si>
  <si>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</si>
  <si>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</si>
  <si>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</si>
  <si>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</si>
  <si>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</si>
  <si>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</si>
  <si>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</si>
  <si>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</si>
  <si>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</si>
  <si>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</si>
  <si>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</si>
  <si>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</si>
  <si>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</si>
  <si>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</si>
  <si>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</si>
  <si>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</si>
  <si>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</si>
  <si>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</si>
  <si>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</si>
  <si>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</si>
  <si>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</si>
  <si>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</si>
  <si>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</si>
  <si>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</si>
  <si>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</si>
  <si>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</si>
  <si>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</si>
  <si>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</si>
  <si>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</si>
  <si>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</si>
  <si>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</si>
  <si>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</si>
  <si>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</si>
  <si>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</si>
  <si>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</si>
  <si>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</si>
  <si>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</si>
  <si>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</si>
  <si>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</si>
  <si>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</si>
  <si>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</si>
  <si>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</si>
  <si>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</si>
  <si>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</si>
  <si>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</si>
  <si>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</si>
  <si>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</si>
  <si>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</si>
  <si>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</si>
  <si>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</si>
  <si>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</si>
  <si>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</si>
  <si>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</si>
  <si>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</si>
  <si>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</si>
  <si>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</si>
  <si>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</si>
  <si>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</si>
  <si>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</si>
  <si>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</si>
  <si>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</si>
  <si>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</si>
  <si>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</si>
  <si>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</si>
  <si>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</si>
  <si>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</si>
  <si>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</si>
  <si>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</si>
  <si>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</si>
  <si>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</si>
  <si>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</si>
  <si>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</si>
  <si>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</si>
  <si>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</si>
  <si>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</si>
  <si>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</si>
  <si>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</si>
  <si>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</si>
  <si>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</si>
  <si>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</si>
  <si>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</si>
  <si>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</si>
  <si>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</si>
  <si>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</si>
  <si>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</si>
  <si>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</si>
  <si>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</si>
  <si>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</si>
  <si>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</si>
  <si>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</si>
  <si>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</si>
  <si>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</si>
  <si>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</si>
  <si>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</si>
  <si>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</si>
  <si>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</si>
  <si>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</si>
  <si>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</si>
  <si>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</si>
  <si>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</si>
  <si>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</si>
  <si>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</si>
  <si>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</si>
  <si>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</si>
  <si>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</si>
  <si>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</si>
  <si>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</si>
  <si>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</si>
  <si>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</si>
  <si>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</si>
  <si>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</si>
  <si>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</si>
  <si>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</si>
  <si>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</si>
  <si>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</si>
  <si>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</si>
  <si>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</si>
  <si>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</si>
  <si>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</si>
  <si>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</si>
  <si>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</si>
  <si>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</si>
  <si>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</si>
  <si>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</si>
  <si>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</si>
  <si>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</si>
  <si>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</si>
  <si>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</si>
  <si>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</si>
  <si>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</si>
  <si>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</si>
  <si>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</si>
  <si>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</si>
  <si>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</si>
  <si>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</si>
  <si>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</si>
  <si>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</si>
  <si>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</si>
  <si>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</si>
  <si>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</si>
  <si>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</si>
  <si>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</si>
  <si>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</si>
  <si>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</si>
  <si>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</si>
  <si>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</si>
  <si>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</si>
  <si>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</si>
  <si>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</si>
  <si>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</si>
  <si>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</si>
  <si>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</si>
  <si>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</si>
  <si>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</si>
  <si>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</si>
  <si>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</si>
  <si>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</si>
  <si>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</si>
  <si>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</si>
  <si>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</si>
  <si>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</si>
  <si>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</si>
  <si>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</si>
  <si>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</si>
  <si>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</si>
  <si>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</si>
  <si>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</si>
  <si>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</si>
  <si>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</si>
  <si>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</si>
  <si>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</si>
  <si>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</si>
  <si>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</si>
  <si>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</si>
  <si>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</si>
  <si>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</si>
  <si>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</si>
  <si>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</si>
  <si>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</si>
  <si>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</si>
  <si>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</si>
  <si>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</si>
  <si>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</si>
  <si>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</si>
  <si>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</si>
  <si>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</si>
  <si>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</si>
  <si>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</si>
  <si>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</si>
  <si>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</si>
  <si>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</si>
  <si>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</si>
  <si>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</si>
  <si>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</si>
  <si>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</si>
  <si>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</si>
  <si>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</si>
  <si>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</si>
  <si>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</si>
  <si>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</si>
  <si>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</si>
  <si>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</si>
  <si>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</si>
  <si>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</si>
  <si>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</si>
  <si>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</si>
  <si>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</si>
  <si>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</si>
  <si>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</si>
  <si>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</si>
  <si>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</si>
  <si>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</si>
  <si>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</si>
  <si>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</si>
  <si>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</si>
  <si>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</si>
  <si>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</si>
  <si>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</si>
  <si>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</si>
  <si>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</si>
  <si>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</si>
  <si>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</si>
  <si>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</si>
  <si>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</si>
  <si>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</si>
  <si>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</si>
  <si>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</si>
  <si>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</si>
  <si>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</si>
  <si>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</si>
  <si>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</si>
  <si>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</si>
  <si>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</si>
  <si>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</si>
  <si>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</si>
  <si>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</si>
  <si>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</si>
  <si>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</si>
  <si>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</si>
  <si>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</si>
  <si>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</si>
  <si>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</si>
  <si>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</si>
  <si>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</si>
  <si>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</si>
  <si>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</si>
  <si>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</si>
  <si>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</si>
  <si>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</si>
  <si>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</si>
  <si>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</si>
  <si>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</si>
  <si>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</si>
  <si>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</si>
  <si>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</si>
  <si>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</si>
  <si>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</si>
  <si>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</si>
  <si>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</si>
  <si>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</si>
  <si>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</si>
  <si>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</si>
  <si>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</si>
  <si>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</si>
  <si>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</si>
  <si>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</si>
  <si>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</si>
  <si>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</si>
  <si>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</si>
  <si>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</si>
  <si>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</si>
  <si>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</si>
  <si>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</si>
  <si>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</si>
  <si>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</si>
  <si>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</si>
  <si>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</si>
  <si>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</si>
  <si>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</si>
  <si>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</si>
  <si>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</si>
  <si>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</si>
  <si>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</si>
  <si>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</si>
  <si>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</si>
  <si>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</si>
  <si>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</si>
  <si>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</si>
  <si>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</si>
  <si>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</si>
  <si>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</si>
  <si>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</si>
  <si>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</si>
  <si>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</si>
  <si>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</si>
  <si>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</si>
  <si>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</si>
  <si>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</si>
  <si>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</si>
  <si>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</si>
  <si>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</si>
  <si>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</si>
  <si>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</si>
  <si>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</si>
  <si>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</si>
  <si>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</si>
  <si>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</si>
  <si>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</si>
  <si>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</si>
  <si>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</si>
  <si>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</si>
  <si>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</si>
  <si>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</si>
  <si>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</si>
  <si>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</si>
  <si>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</si>
  <si>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</si>
  <si>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</si>
  <si>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</si>
  <si>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</si>
  <si>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</si>
  <si>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</si>
  <si>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</si>
  <si>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</si>
  <si>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</si>
  <si>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</si>
  <si>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</si>
  <si>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</si>
  <si>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</si>
  <si>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</si>
  <si>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</si>
  <si>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</si>
  <si>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</si>
  <si>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</si>
  <si>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</si>
  <si>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</si>
  <si>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</si>
  <si>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</si>
  <si>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</si>
  <si>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</si>
  <si>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</si>
  <si>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</si>
  <si>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</si>
  <si>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</si>
  <si>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</si>
  <si>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</si>
  <si>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</si>
  <si>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</si>
  <si>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</si>
  <si>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</si>
  <si>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</si>
  <si>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</si>
  <si>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</si>
  <si>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</si>
  <si>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</si>
  <si>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</si>
  <si>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</si>
  <si>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</si>
  <si>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</si>
  <si>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</si>
  <si>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</si>
  <si>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</si>
  <si>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</si>
  <si>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</si>
  <si>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</si>
  <si>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</si>
  <si>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</si>
  <si>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</si>
  <si>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</si>
  <si>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</si>
  <si>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</si>
  <si>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</si>
  <si>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</si>
  <si>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</si>
  <si>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</si>
  <si>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</si>
  <si>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</si>
  <si>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</si>
  <si>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</si>
  <si>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</si>
  <si>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</si>
  <si>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</si>
  <si>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</si>
  <si>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</si>
  <si>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</si>
  <si>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</si>
  <si>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</si>
  <si>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</si>
  <si>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</si>
  <si>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</si>
  <si>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</si>
  <si>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</si>
  <si>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</si>
  <si>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</si>
  <si>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</si>
  <si>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</si>
  <si>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</si>
  <si>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</si>
  <si>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</si>
  <si>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</si>
  <si>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</si>
  <si>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</si>
  <si>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</si>
  <si>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</si>
  <si>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</si>
  <si>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</si>
  <si>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</si>
  <si>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</si>
  <si>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</si>
  <si>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</si>
  <si>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</si>
  <si>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</si>
  <si>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</si>
  <si>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</si>
  <si>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</si>
  <si>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</si>
  <si>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</si>
  <si>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</si>
  <si>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</si>
  <si>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</si>
  <si>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</si>
  <si>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</si>
  <si>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</si>
  <si>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</si>
  <si>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</si>
  <si>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</si>
  <si>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</si>
  <si>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</si>
  <si>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</si>
  <si>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</si>
  <si>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</si>
  <si>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</si>
  <si>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</si>
  <si>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</si>
  <si>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</si>
  <si>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</si>
  <si>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</si>
  <si>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</si>
  <si>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</si>
  <si>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</si>
  <si>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</si>
  <si>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</si>
  <si>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</si>
  <si>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</si>
  <si>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</si>
  <si>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</si>
  <si>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</si>
  <si>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</si>
  <si>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</si>
  <si>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</si>
  <si>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</si>
  <si>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</si>
  <si>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</si>
  <si>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</si>
  <si>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</si>
  <si>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</si>
  <si>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</si>
  <si>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</si>
  <si>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</si>
  <si>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</si>
  <si>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</si>
  <si>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</si>
  <si>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</si>
  <si>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</si>
  <si>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</si>
  <si>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</si>
  <si>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</si>
  <si>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</si>
  <si>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</si>
  <si>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</si>
  <si>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</si>
  <si>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</si>
  <si>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</si>
  <si>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</si>
  <si>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</si>
  <si>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</si>
  <si>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</si>
  <si>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</si>
  <si>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</si>
  <si>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</si>
  <si>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</si>
  <si>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</si>
  <si>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</si>
  <si>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</si>
  <si>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</si>
  <si>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</si>
  <si>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</si>
  <si>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</si>
  <si>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</si>
  <si>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</si>
  <si>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</si>
  <si>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</si>
  <si>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</si>
  <si>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</si>
  <si>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</si>
  <si>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</si>
  <si>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</si>
  <si>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</si>
  <si>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</si>
  <si>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</si>
  <si>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</si>
  <si>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</si>
  <si>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</si>
  <si>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</si>
  <si>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</si>
  <si>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</si>
  <si>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</si>
  <si>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</si>
  <si>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</si>
  <si>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</si>
  <si>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</si>
  <si>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</si>
  <si>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</si>
  <si>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</si>
  <si>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</si>
  <si>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</si>
  <si>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</si>
  <si>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</si>
  <si>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</si>
  <si>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</si>
  <si>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</si>
  <si>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</si>
  <si>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</si>
  <si>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</si>
  <si>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</si>
  <si>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</si>
  <si>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</si>
  <si>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</si>
  <si>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</si>
  <si>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</si>
  <si>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</si>
  <si>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</si>
  <si>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</si>
  <si>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</si>
  <si>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</si>
  <si>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</si>
  <si>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</si>
  <si>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</si>
  <si>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</si>
  <si>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</si>
  <si>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</si>
  <si>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</si>
  <si>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</si>
  <si>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</si>
  <si>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</si>
  <si>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</si>
  <si>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</si>
  <si>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</si>
  <si>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</si>
  <si>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</si>
  <si>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</si>
  <si>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</si>
  <si>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</si>
  <si>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</si>
  <si>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</si>
  <si>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</si>
  <si>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</si>
  <si>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</si>
  <si>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</si>
  <si>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</si>
  <si>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</si>
  <si>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</si>
  <si>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</si>
  <si>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</si>
  <si>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</si>
  <si>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</si>
  <si>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</si>
  <si>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</si>
  <si>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</si>
  <si>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</si>
  <si>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</si>
  <si>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</si>
  <si>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</si>
  <si>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</si>
  <si>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</si>
  <si>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</si>
  <si>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</si>
  <si>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</si>
  <si>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</si>
  <si>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</si>
  <si>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</si>
  <si>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</si>
  <si>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</si>
  <si>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</si>
  <si>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</si>
  <si>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</si>
  <si>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</si>
  <si>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</si>
  <si>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</si>
  <si>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</si>
  <si>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</si>
  <si>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</si>
  <si>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</si>
  <si>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</si>
  <si>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</si>
  <si>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</si>
  <si>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</si>
  <si>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</si>
  <si>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</si>
  <si>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</si>
  <si>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</si>
  <si>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</si>
  <si>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</si>
  <si>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</si>
  <si>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</si>
  <si>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</si>
  <si>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</si>
  <si>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</si>
  <si>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</si>
  <si>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</si>
  <si>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</si>
  <si>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</si>
  <si>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</si>
  <si>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</si>
  <si>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</si>
  <si>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</si>
  <si>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</si>
  <si>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</si>
  <si>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</si>
  <si>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</si>
  <si>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</si>
  <si>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</si>
  <si>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</si>
  <si>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</si>
  <si>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</si>
  <si>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</si>
  <si>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</si>
  <si>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</si>
  <si>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</si>
  <si>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</si>
  <si>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</si>
  <si>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</si>
  <si>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</si>
  <si>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</si>
  <si>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</si>
  <si>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</si>
  <si>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</si>
  <si>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</si>
  <si>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</si>
  <si>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</si>
  <si>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</si>
  <si>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</si>
  <si>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</si>
  <si>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</si>
  <si>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</si>
  <si>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</si>
  <si>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</si>
  <si>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</si>
  <si>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</si>
  <si>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</si>
  <si>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</si>
  <si>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</si>
  <si>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</si>
  <si>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</si>
  <si>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</si>
  <si>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</si>
  <si>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</si>
  <si>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</si>
  <si>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</si>
  <si>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</si>
  <si>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</si>
  <si>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</si>
  <si>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</si>
  <si>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</si>
  <si>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</si>
  <si>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</si>
  <si>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</si>
  <si>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</si>
  <si>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</si>
  <si>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</si>
  <si>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</si>
  <si>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</si>
  <si>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</si>
  <si>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</si>
  <si>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</si>
  <si>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</si>
  <si>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</si>
  <si>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</si>
  <si>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</si>
  <si>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</si>
  <si>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</si>
  <si>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</si>
  <si>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</si>
  <si>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</si>
  <si>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</si>
  <si>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</si>
  <si>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</si>
  <si>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</si>
  <si>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</si>
  <si>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</si>
  <si>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</si>
  <si>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</si>
  <si>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</si>
  <si>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</si>
  <si>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</si>
  <si>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</si>
  <si>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</si>
  <si>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</si>
  <si>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</si>
  <si>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</si>
  <si>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</si>
  <si>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</si>
  <si>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</si>
  <si>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</si>
  <si>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</si>
  <si>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</si>
  <si>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</si>
  <si>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</si>
  <si>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</si>
  <si>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</si>
  <si>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</si>
  <si>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</si>
  <si>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</si>
  <si>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</si>
  <si>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</si>
  <si>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</si>
  <si>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</si>
  <si>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</si>
  <si>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</si>
  <si>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</si>
  <si>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</si>
  <si>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</si>
  <si>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</si>
  <si>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</si>
  <si>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</si>
  <si>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</si>
  <si>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</si>
  <si>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</si>
  <si>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</si>
  <si>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</si>
  <si>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</si>
  <si>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</si>
  <si>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</si>
  <si>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</si>
  <si>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</si>
  <si>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</si>
  <si>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</si>
  <si>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</si>
  <si>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</si>
  <si>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</si>
  <si>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</si>
  <si>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</si>
  <si>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</si>
  <si>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</si>
  <si>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</si>
  <si>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</si>
  <si>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</si>
  <si>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</si>
  <si>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</si>
  <si>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</si>
  <si>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</si>
  <si>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</si>
  <si>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</si>
  <si>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</si>
  <si>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</si>
  <si>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</si>
  <si>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</si>
  <si>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</si>
  <si>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</si>
  <si>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</si>
  <si>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</si>
  <si>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</si>
  <si>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</si>
  <si>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</si>
  <si>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</si>
  <si>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</si>
  <si>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</si>
  <si>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</si>
  <si>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</si>
  <si>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</si>
  <si>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</si>
  <si>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</si>
  <si>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</si>
  <si>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</si>
  <si>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</si>
  <si>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</si>
  <si>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</si>
  <si>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</si>
  <si>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</si>
  <si>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</si>
  <si>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</si>
  <si>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</si>
  <si>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</si>
  <si>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</si>
  <si>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</si>
  <si>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</si>
  <si>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</si>
  <si>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</si>
  <si>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</si>
  <si>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</si>
  <si>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</si>
  <si>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</si>
  <si>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</si>
  <si>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</si>
  <si>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</si>
  <si>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</si>
  <si>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</si>
  <si>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</si>
  <si>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</si>
  <si>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</si>
  <si>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</si>
  <si>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</si>
  <si>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</si>
  <si>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</si>
  <si>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</si>
  <si>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</si>
  <si>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</si>
  <si>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</si>
  <si>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</si>
  <si>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</si>
  <si>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</si>
  <si>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</si>
  <si>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</si>
  <si>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</si>
  <si>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</si>
  <si>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</si>
  <si>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</si>
  <si>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</si>
  <si>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</si>
  <si>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</si>
  <si>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</si>
  <si>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</si>
  <si>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</si>
  <si>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</si>
  <si>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</si>
  <si>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</si>
  <si>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</si>
  <si>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</si>
  <si>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</si>
  <si>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</si>
  <si>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</si>
  <si>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</si>
  <si>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</si>
  <si>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</si>
  <si>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</si>
  <si>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</si>
  <si>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</si>
  <si>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</si>
  <si>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</si>
  <si>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</si>
  <si>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</si>
  <si>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</si>
  <si>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</si>
  <si>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</si>
  <si>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</si>
  <si>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</si>
  <si>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</si>
  <si>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</si>
  <si>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</si>
  <si>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</si>
  <si>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</si>
  <si>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</si>
  <si>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</si>
  <si>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</si>
  <si>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</si>
  <si>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</si>
  <si>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</si>
  <si>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</si>
  <si>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</si>
  <si>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</si>
  <si>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</si>
  <si>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</si>
  <si>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</si>
  <si>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</si>
  <si>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</si>
  <si>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</si>
  <si>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</si>
  <si>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</si>
  <si>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</si>
  <si>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</si>
  <si>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</si>
  <si>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</si>
  <si>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</si>
  <si>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</si>
  <si>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</si>
  <si>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</si>
  <si>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</si>
  <si>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</si>
  <si>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</si>
  <si>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</si>
  <si>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</si>
  <si>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</si>
  <si>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</si>
  <si>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</si>
  <si>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</si>
  <si>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</si>
  <si>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</si>
  <si>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</si>
  <si>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</si>
  <si>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</si>
  <si>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</si>
  <si>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</si>
  <si>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</si>
  <si>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</si>
  <si>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</si>
  <si>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</si>
  <si>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</si>
  <si>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</si>
  <si>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</si>
  <si>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</si>
  <si>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</si>
  <si>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</si>
  <si>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</si>
  <si>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</si>
  <si>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</si>
  <si>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</si>
  <si>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</si>
  <si>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</si>
  <si>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</si>
  <si>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</si>
  <si>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</si>
  <si>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</si>
  <si>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</si>
  <si>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</si>
  <si>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</si>
  <si>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</si>
  <si>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</si>
  <si>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</si>
  <si>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</si>
  <si>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</si>
  <si>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</si>
  <si>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</si>
  <si>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</si>
  <si>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</si>
  <si>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</si>
  <si>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</si>
  <si>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</si>
  <si>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</si>
  <si>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</si>
  <si>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</si>
  <si>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</si>
  <si>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</si>
  <si>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</si>
  <si>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</si>
  <si>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</si>
  <si>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</si>
  <si>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</si>
  <si>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</si>
  <si>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</si>
  <si>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</si>
  <si>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</si>
  <si>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</si>
  <si>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</si>
  <si>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</si>
  <si>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</si>
  <si>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</si>
  <si>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</si>
  <si>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</si>
  <si>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</si>
  <si>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</si>
  <si>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</si>
  <si>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</si>
  <si>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</si>
  <si>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</si>
  <si>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</si>
  <si>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</si>
  <si>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</si>
  <si>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</si>
  <si>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</si>
  <si>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</si>
  <si>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</si>
  <si>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</si>
  <si>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</si>
  <si>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</si>
  <si>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</si>
  <si>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</si>
  <si>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</si>
  <si>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</si>
  <si>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</si>
  <si>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</si>
  <si>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</si>
  <si>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</si>
  <si>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</si>
  <si>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</si>
  <si>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</si>
  <si>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</si>
  <si>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</si>
  <si>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</si>
  <si>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</si>
  <si>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</si>
  <si>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</si>
  <si>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</si>
  <si>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</si>
  <si>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</si>
  <si>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</si>
  <si>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</si>
  <si>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</si>
  <si>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</si>
  <si>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</si>
  <si>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</si>
  <si>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</si>
  <si>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</si>
  <si>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</si>
  <si>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</si>
  <si>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</si>
  <si>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</si>
  <si>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</si>
  <si>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</si>
  <si>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</si>
  <si>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</si>
  <si>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</si>
  <si>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</si>
  <si>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</si>
  <si>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</si>
  <si>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</si>
  <si>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</si>
  <si>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</si>
  <si>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</si>
  <si>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</si>
  <si>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</si>
  <si>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</si>
  <si>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</si>
  <si>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</si>
  <si>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</si>
  <si>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</si>
  <si>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</si>
  <si>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</si>
  <si>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</si>
  <si>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</si>
  <si>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</si>
  <si>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</si>
  <si>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</si>
  <si>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</si>
  <si>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</si>
  <si>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</si>
  <si>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</si>
  <si>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</si>
  <si>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</si>
  <si>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</si>
  <si>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</si>
  <si>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</si>
  <si>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</si>
  <si>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</si>
  <si>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</si>
  <si>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</si>
  <si>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</si>
  <si>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</si>
  <si>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</si>
  <si>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</si>
  <si>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</si>
  <si>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</si>
  <si>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</si>
  <si>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</si>
  <si>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</si>
  <si>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</si>
  <si>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</si>
  <si>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</si>
  <si>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</si>
  <si>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</si>
  <si>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</si>
  <si>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</si>
  <si>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</si>
  <si>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</si>
  <si>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</si>
  <si>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</si>
  <si>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</si>
  <si>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</si>
  <si>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</si>
  <si>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</si>
  <si>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</si>
  <si>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</si>
  <si>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</si>
  <si>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</si>
  <si>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</si>
  <si>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</si>
  <si>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</si>
  <si>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</si>
  <si>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</si>
  <si>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</si>
  <si>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</si>
  <si>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</si>
  <si>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</si>
  <si>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</si>
  <si>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</si>
  <si>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</si>
  <si>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</si>
  <si>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</si>
  <si>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</si>
  <si>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</si>
  <si>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</si>
  <si>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</si>
  <si>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</si>
  <si>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</si>
  <si>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</si>
  <si>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</si>
  <si>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</si>
  <si>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</si>
  <si>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</si>
  <si>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</si>
  <si>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</si>
  <si>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</si>
  <si>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</si>
  <si>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</si>
  <si>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</si>
  <si>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</si>
  <si>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</si>
  <si>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</si>
  <si>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</si>
  <si>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</si>
  <si>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</si>
  <si>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</si>
  <si>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</si>
  <si>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</si>
  <si>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</si>
  <si>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</si>
  <si>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</si>
  <si>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</si>
  <si>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</si>
  <si>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</si>
  <si>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</si>
  <si>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</si>
  <si>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</si>
  <si>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</si>
  <si>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</si>
  <si>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</si>
  <si>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</si>
  <si>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</si>
  <si>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</si>
  <si>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</si>
  <si>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</si>
  <si>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</si>
  <si>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</si>
  <si>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</si>
  <si>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</si>
  <si>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</si>
  <si>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</si>
  <si>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</si>
  <si>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</si>
  <si>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</si>
  <si>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</si>
  <si>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</si>
  <si>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</si>
  <si>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</si>
  <si>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</si>
  <si>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</si>
  <si>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</si>
  <si>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</si>
  <si>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</si>
  <si>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</si>
  <si>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</si>
  <si>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</si>
  <si>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</si>
  <si>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</si>
  <si>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</si>
  <si>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</si>
  <si>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</si>
  <si>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</si>
  <si>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</si>
  <si>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</si>
  <si>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</si>
  <si>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</si>
  <si>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</si>
  <si>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</si>
  <si>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</si>
  <si>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</si>
  <si>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</si>
  <si>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</si>
  <si>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</si>
  <si>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</si>
  <si>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</si>
  <si>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</si>
  <si>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</si>
  <si>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</si>
  <si>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</si>
  <si>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</si>
  <si>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</si>
  <si>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</si>
  <si>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</si>
  <si>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</si>
  <si>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</si>
  <si>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</si>
  <si>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</si>
  <si>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</si>
  <si>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</si>
  <si>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</si>
  <si>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</si>
  <si>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</si>
  <si>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</si>
  <si>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</si>
  <si>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</si>
  <si>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</si>
  <si>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</si>
  <si>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</si>
  <si>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</si>
  <si>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</si>
  <si>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</si>
  <si>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</si>
  <si>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</si>
  <si>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</si>
  <si>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</si>
  <si>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</si>
  <si>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</si>
  <si>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</si>
  <si>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</si>
  <si>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</si>
  <si>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</si>
  <si>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</si>
  <si>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</si>
  <si>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</si>
  <si>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</si>
  <si>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</si>
  <si>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</si>
  <si>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</si>
  <si>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</si>
  <si>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</si>
  <si>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</si>
  <si>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</si>
  <si>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</si>
  <si>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</si>
  <si>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</si>
  <si>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</si>
  <si>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</si>
  <si>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</si>
  <si>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</si>
  <si>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</si>
  <si>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</si>
  <si>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</si>
  <si>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</si>
  <si>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</si>
  <si>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</si>
  <si>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</si>
  <si>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</si>
  <si>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</si>
  <si>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</si>
  <si>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</si>
  <si>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</si>
  <si>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</si>
  <si>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</si>
  <si>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</si>
  <si>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</si>
  <si>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</si>
  <si>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</si>
  <si>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</si>
  <si>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</si>
  <si>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</si>
  <si>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</si>
  <si>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</si>
  <si>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</si>
  <si>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</si>
  <si>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</si>
  <si>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</si>
  <si>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</si>
  <si>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</si>
  <si>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</si>
  <si>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</si>
  <si>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</si>
  <si>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</si>
  <si>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</si>
  <si>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</si>
  <si>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</si>
  <si>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</si>
  <si>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</si>
  <si>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</si>
  <si>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</si>
  <si>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</si>
  <si>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</si>
  <si>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</si>
  <si>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</si>
  <si>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</si>
  <si>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</si>
  <si>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</si>
  <si>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</si>
  <si>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</si>
  <si>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</si>
  <si>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</si>
  <si>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</si>
  <si>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</si>
  <si>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</si>
  <si>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</si>
  <si>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</si>
  <si>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</si>
  <si>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</si>
  <si>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</si>
  <si>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</si>
  <si>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</si>
  <si>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</si>
  <si>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</si>
  <si>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</si>
  <si>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</si>
  <si>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</si>
  <si>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</si>
  <si>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</si>
  <si>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</si>
  <si>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</si>
  <si>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</si>
  <si>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</si>
  <si>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</si>
  <si>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</si>
  <si>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</si>
  <si>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</si>
  <si>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</si>
  <si>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</si>
  <si>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</si>
  <si>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</si>
  <si>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</si>
  <si>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</si>
  <si>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</si>
  <si>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</si>
  <si>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</si>
  <si>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</si>
  <si>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</si>
  <si>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</si>
  <si>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</si>
  <si>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</si>
  <si>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</si>
  <si>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</si>
  <si>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</si>
  <si>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</si>
  <si>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</si>
  <si>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</si>
  <si>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</si>
  <si>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</si>
  <si>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</si>
  <si>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</si>
  <si>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</si>
  <si>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</si>
  <si>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</si>
  <si>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</si>
  <si>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</si>
  <si>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</si>
  <si>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</si>
  <si>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</si>
  <si>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</si>
  <si>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</si>
  <si>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</si>
  <si>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</si>
  <si>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</si>
  <si>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</si>
  <si>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</si>
  <si>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</si>
  <si>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</si>
  <si>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</si>
  <si>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</si>
  <si>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</si>
  <si>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</si>
  <si>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</si>
  <si>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</si>
  <si>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</si>
  <si>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</si>
  <si>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</si>
  <si>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</si>
  <si>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</si>
  <si>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</si>
  <si>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</si>
  <si>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</si>
  <si>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</si>
  <si>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</si>
  <si>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</si>
  <si>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</si>
  <si>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</si>
  <si>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</si>
  <si>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</si>
  <si>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</si>
  <si>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</si>
  <si>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</si>
  <si>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</si>
  <si>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</si>
  <si>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</si>
  <si>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</si>
  <si>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</si>
  <si>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</si>
  <si>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</si>
  <si>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</si>
  <si>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</si>
  <si>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</si>
  <si>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</si>
  <si>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</si>
  <si>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</si>
  <si>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</si>
  <si>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</si>
  <si>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</si>
  <si>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</si>
  <si>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</si>
  <si>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</si>
  <si>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</si>
  <si>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</si>
  <si>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</si>
  <si>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</si>
  <si>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</si>
  <si>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</si>
  <si>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</si>
  <si>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</si>
  <si>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</si>
  <si>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</si>
  <si>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</si>
  <si>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</si>
  <si>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</si>
  <si>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</si>
  <si>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</si>
  <si>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</si>
  <si>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</si>
  <si>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</si>
  <si>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</si>
  <si>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</si>
  <si>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</si>
  <si>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</si>
  <si>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</si>
  <si>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</si>
  <si>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</si>
  <si>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</si>
  <si>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</si>
  <si>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</si>
  <si>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</si>
  <si>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</si>
  <si>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</si>
  <si>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</si>
  <si>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</si>
  <si>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</si>
  <si>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</si>
  <si>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</si>
  <si>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</si>
  <si>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</si>
  <si>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</si>
  <si>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</si>
  <si>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</si>
  <si>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</si>
  <si>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</si>
  <si>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</si>
  <si>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</si>
  <si>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</si>
  <si>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</si>
  <si>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</si>
  <si>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</si>
  <si>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</si>
  <si>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</si>
  <si>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</si>
  <si>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</si>
  <si>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</si>
  <si>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</si>
  <si>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</si>
  <si>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</si>
  <si>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</si>
  <si>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</si>
  <si>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</si>
  <si>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</si>
  <si>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</si>
  <si>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</si>
  <si>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</si>
  <si>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</si>
  <si>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</si>
  <si>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</si>
  <si>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</si>
  <si>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</si>
  <si>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</si>
  <si>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</si>
  <si>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</si>
  <si>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</si>
  <si>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</si>
  <si>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</si>
  <si>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</si>
  <si>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</si>
  <si>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</si>
  <si>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</si>
  <si>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</si>
  <si>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</si>
  <si>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</si>
  <si>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</si>
  <si>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</si>
  <si>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</si>
  <si>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</si>
  <si>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</si>
  <si>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</si>
  <si>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</si>
  <si>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</si>
  <si>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</si>
  <si>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</si>
  <si>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</si>
  <si>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</si>
  <si>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</si>
  <si>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</si>
  <si>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</si>
  <si>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</si>
  <si>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</si>
  <si>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</si>
  <si>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</si>
  <si>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</si>
  <si>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</si>
  <si>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</si>
  <si>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</si>
  <si>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</si>
  <si>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</si>
  <si>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</si>
  <si>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</si>
  <si>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</si>
  <si>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</si>
  <si>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</si>
  <si>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</si>
  <si>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</si>
  <si>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</si>
  <si>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</si>
  <si>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</si>
  <si>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</si>
  <si>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</si>
  <si>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</si>
  <si>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</si>
  <si>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</si>
  <si>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</si>
  <si>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</si>
  <si>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</si>
  <si>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</si>
  <si>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</si>
  <si>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</si>
  <si>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</si>
  <si>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</si>
  <si>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</si>
  <si>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</si>
  <si>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</si>
  <si>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</si>
  <si>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</si>
  <si>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</si>
  <si>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</si>
  <si>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</si>
  <si>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</si>
  <si>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</si>
  <si>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</si>
  <si>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</si>
  <si>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</si>
  <si>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</si>
  <si>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</si>
  <si>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</si>
  <si>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</si>
  <si>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</si>
  <si>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</si>
  <si>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</si>
  <si>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</si>
  <si>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</si>
  <si>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</si>
  <si>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</si>
  <si>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</si>
  <si>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</si>
  <si>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</si>
  <si>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</si>
  <si>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</si>
  <si>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</si>
  <si>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</si>
  <si>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</si>
  <si>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</si>
  <si>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</si>
  <si>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</si>
  <si>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</si>
  <si>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</si>
  <si>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</si>
  <si>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</si>
  <si>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</si>
  <si>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</si>
  <si>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</si>
  <si>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</si>
  <si>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</si>
  <si>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</si>
  <si>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</si>
  <si>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</si>
  <si>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</si>
  <si>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</si>
  <si>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</si>
  <si>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</si>
  <si>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</si>
  <si>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</si>
  <si>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</si>
  <si>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</si>
  <si>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</si>
  <si>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</si>
  <si>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</si>
  <si>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</si>
  <si>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</si>
  <si>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</si>
  <si>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</si>
  <si>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</si>
  <si>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</si>
  <si>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</si>
  <si>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</si>
  <si>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</si>
  <si>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</si>
  <si>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</si>
  <si>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</si>
  <si>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</si>
  <si>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</si>
  <si>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</si>
  <si>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</si>
  <si>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</si>
  <si>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</si>
  <si>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</si>
  <si>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</si>
  <si>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</si>
  <si>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</si>
  <si>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</si>
  <si>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</si>
  <si>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</si>
  <si>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</si>
  <si>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</si>
  <si>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</si>
  <si>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</si>
  <si>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</si>
  <si>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</si>
  <si>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</si>
  <si>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</si>
  <si>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</si>
  <si>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</si>
  <si>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</si>
  <si>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</si>
  <si>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</si>
  <si>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</si>
  <si>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</si>
  <si>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</si>
  <si>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</si>
  <si>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</si>
  <si>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</si>
  <si>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</si>
  <si>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</si>
  <si>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</si>
  <si>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</si>
  <si>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</si>
  <si>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</si>
  <si>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</si>
  <si>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</si>
  <si>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</si>
  <si>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</si>
  <si>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</si>
  <si>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</si>
  <si>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</si>
  <si>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</si>
  <si>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</si>
  <si>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</si>
  <si>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</si>
  <si>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</si>
  <si>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</si>
  <si>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</si>
  <si>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</si>
  <si>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</si>
  <si>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</si>
  <si>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</si>
  <si>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</si>
  <si>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</si>
  <si>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</si>
  <si>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</si>
  <si>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</si>
  <si>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</si>
  <si>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</si>
  <si>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</si>
  <si>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</si>
  <si>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</si>
  <si>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</si>
  <si>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</si>
  <si>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</si>
  <si>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</si>
  <si>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</si>
  <si>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</si>
  <si>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</si>
  <si>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</si>
  <si>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</si>
  <si>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</si>
  <si>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</si>
  <si>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</si>
  <si>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</si>
  <si>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</si>
  <si>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</si>
  <si>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</si>
  <si>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</si>
  <si>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</si>
  <si>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</si>
  <si>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</si>
  <si>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</si>
  <si>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</si>
  <si>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</si>
  <si>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</si>
  <si>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</si>
  <si>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</si>
  <si>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</si>
  <si>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</si>
  <si>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</si>
  <si>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</si>
  <si>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</si>
  <si>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</si>
  <si>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</si>
  <si>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</si>
  <si>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</si>
  <si>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</si>
  <si>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</si>
  <si>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</si>
  <si>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</si>
  <si>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</si>
  <si>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</si>
  <si>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</si>
  <si>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</si>
  <si>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</si>
  <si>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</si>
  <si>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</si>
  <si>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</si>
  <si>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</si>
  <si>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</si>
  <si>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</si>
  <si>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</si>
  <si>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</si>
  <si>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</si>
  <si>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</si>
  <si>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</si>
  <si>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</si>
  <si>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</si>
  <si>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</si>
  <si>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</si>
  <si>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</si>
  <si>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</si>
  <si>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</si>
  <si>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</si>
  <si>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</si>
  <si>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</si>
  <si>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</si>
  <si>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</si>
  <si>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</si>
  <si>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</si>
  <si>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</si>
  <si>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</si>
  <si>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</si>
  <si>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</si>
  <si>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</si>
  <si>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</si>
  <si>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</si>
  <si>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</si>
  <si>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</si>
  <si>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</si>
  <si>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</si>
  <si>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</si>
  <si>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</si>
  <si>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</si>
  <si>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</si>
  <si>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</si>
  <si>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</si>
  <si>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</si>
  <si>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</si>
  <si>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</si>
  <si>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</si>
  <si>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</si>
  <si>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</si>
  <si>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</si>
  <si>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</si>
  <si>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</si>
  <si>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</si>
  <si>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</si>
  <si>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</si>
  <si>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</si>
  <si>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</si>
  <si>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</si>
  <si>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</si>
  <si>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</si>
  <si>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</si>
  <si>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</si>
  <si>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</si>
  <si>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</si>
  <si>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</si>
  <si>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</si>
  <si>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</si>
  <si>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</si>
  <si>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</si>
  <si>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</si>
  <si>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</si>
  <si>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</si>
  <si>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</si>
  <si>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</si>
  <si>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</si>
  <si>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</si>
  <si>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</si>
  <si>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</si>
  <si>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</si>
  <si>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</si>
  <si>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</si>
  <si>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</si>
  <si>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</si>
  <si>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</si>
  <si>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</si>
  <si>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</si>
  <si>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</si>
  <si>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</si>
  <si>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</si>
  <si>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</si>
  <si>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</si>
  <si>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</si>
  <si>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</si>
  <si>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</si>
  <si>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</si>
  <si>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</si>
  <si>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</si>
  <si>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</si>
  <si>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</si>
  <si>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</si>
  <si>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</si>
  <si>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</si>
  <si>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</si>
  <si>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</si>
  <si>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</si>
  <si>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</si>
  <si>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</si>
  <si>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</si>
  <si>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</si>
  <si>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</si>
  <si>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</si>
  <si>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</si>
  <si>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</si>
  <si>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</si>
  <si>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</si>
  <si>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</si>
  <si>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</si>
  <si>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</si>
  <si>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</si>
  <si>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</si>
  <si>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</si>
  <si>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</si>
  <si>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</si>
  <si>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</si>
  <si>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</si>
  <si>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</si>
  <si>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</si>
  <si>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</si>
  <si>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</si>
  <si>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</si>
  <si>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</si>
  <si>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</si>
  <si>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</si>
  <si>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</si>
  <si>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</si>
  <si>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</si>
  <si>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</si>
  <si>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</si>
  <si>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</si>
  <si>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</si>
  <si>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</si>
  <si>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</si>
  <si>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</si>
  <si>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</si>
  <si>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</si>
  <si>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</si>
  <si>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</si>
  <si>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</si>
  <si>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</si>
  <si>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</si>
  <si>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</si>
  <si>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</si>
  <si>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</si>
  <si>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</si>
  <si>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</si>
  <si>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</si>
  <si>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</si>
  <si>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</si>
  <si>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</si>
  <si>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</si>
  <si>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</si>
  <si>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</si>
  <si>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</si>
  <si>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</si>
  <si>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</si>
  <si>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</si>
  <si>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</si>
  <si>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</si>
  <si>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</si>
  <si>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</si>
  <si>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</si>
  <si>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</si>
  <si>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</si>
  <si>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</si>
  <si>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</si>
  <si>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</si>
  <si>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</si>
  <si>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</si>
  <si>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</si>
  <si>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</si>
  <si>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</si>
  <si>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</si>
  <si>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</si>
  <si>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</si>
  <si>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</si>
  <si>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</si>
  <si>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</si>
  <si>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</si>
  <si>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</si>
  <si>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</si>
  <si>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</si>
  <si>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</si>
  <si>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</si>
  <si>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</si>
  <si>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</si>
  <si>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</si>
  <si>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</si>
  <si>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</si>
  <si>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</si>
  <si>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</si>
  <si>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</si>
  <si>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</si>
  <si>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</si>
  <si>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</si>
  <si>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</si>
  <si>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</si>
  <si>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</si>
  <si>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</si>
  <si>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</si>
  <si>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</si>
  <si>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</si>
  <si>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</si>
  <si>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</si>
  <si>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</si>
  <si>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</si>
  <si>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</si>
  <si>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</si>
  <si>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</si>
  <si>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</si>
  <si>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</si>
  <si>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</si>
  <si>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</si>
  <si>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</si>
  <si>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</si>
  <si>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</si>
  <si>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</si>
  <si>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</si>
  <si>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</si>
  <si>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</si>
  <si>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</si>
  <si>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</si>
  <si>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</si>
  <si>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</si>
  <si>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</si>
  <si>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</si>
  <si>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</si>
  <si>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</si>
  <si>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</si>
  <si>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</si>
  <si>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</si>
  <si>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</si>
  <si>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</si>
  <si>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</si>
  <si>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</si>
  <si>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</si>
  <si>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</si>
  <si>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</si>
  <si>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</si>
  <si>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</si>
  <si>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</si>
  <si>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</si>
  <si>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</si>
  <si>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</si>
  <si>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</si>
  <si>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</si>
  <si>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</si>
  <si>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</si>
  <si>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</si>
  <si>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</si>
  <si>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</si>
  <si>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</si>
  <si>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</si>
  <si>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</si>
  <si>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</si>
  <si>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</si>
  <si>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</si>
  <si>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</si>
  <si>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</si>
  <si>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</si>
  <si>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</si>
  <si>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</si>
  <si>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</si>
  <si>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</si>
  <si>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</si>
  <si>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</si>
  <si>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</si>
  <si>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</si>
  <si>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</si>
  <si>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</si>
  <si>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</si>
  <si>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</si>
  <si>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</si>
  <si>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</si>
  <si>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</si>
  <si>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</si>
  <si>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</si>
  <si>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</si>
  <si>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</si>
  <si>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</si>
  <si>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</si>
  <si>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</si>
  <si>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</si>
  <si>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</si>
  <si>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</si>
  <si>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</si>
  <si>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</si>
  <si>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</si>
  <si>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</si>
  <si>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</si>
  <si>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</si>
  <si>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</si>
  <si>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</si>
  <si>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</si>
  <si>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</si>
  <si>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</si>
  <si>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</si>
  <si>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</si>
  <si>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</si>
  <si>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</si>
  <si>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</si>
  <si>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</si>
  <si>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</si>
  <si>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</si>
  <si>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</si>
  <si>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</si>
  <si>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</si>
  <si>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</si>
  <si>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</si>
  <si>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</si>
  <si>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</si>
  <si>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</si>
  <si>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</si>
  <si>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</si>
  <si>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</si>
  <si>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</si>
  <si>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</si>
  <si>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</si>
  <si>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</si>
  <si>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</si>
  <si>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</si>
  <si>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</si>
  <si>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</si>
  <si>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</si>
  <si>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</si>
  <si>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</si>
  <si>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</si>
  <si>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</si>
  <si>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</si>
  <si>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</si>
  <si>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</si>
  <si>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</si>
  <si>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</si>
  <si>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</si>
  <si>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</si>
  <si>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</si>
  <si>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</si>
  <si>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</si>
  <si>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</si>
  <si>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</si>
  <si>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</si>
  <si>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</si>
  <si>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</si>
  <si>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</si>
  <si>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</si>
  <si>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</si>
  <si>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</si>
  <si>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</si>
  <si>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</si>
  <si>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</si>
  <si>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</si>
  <si>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</si>
  <si>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</si>
  <si>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</si>
  <si>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</si>
  <si>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</si>
  <si>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</si>
  <si>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</si>
  <si>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</si>
  <si>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</si>
  <si>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</si>
  <si>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</si>
  <si>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</si>
  <si>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</si>
  <si>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</si>
  <si>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</si>
  <si>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</si>
  <si>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</si>
  <si>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</si>
  <si>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</si>
  <si>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</si>
  <si>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</si>
  <si>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</si>
  <si>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</si>
  <si>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</si>
  <si>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</si>
  <si>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</si>
  <si>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</si>
  <si>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</si>
  <si>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</si>
  <si>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</si>
  <si>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</si>
  <si>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</si>
  <si>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</si>
  <si>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</si>
  <si>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</si>
  <si>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</si>
  <si>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</si>
  <si>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</si>
  <si>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</si>
  <si>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</si>
  <si>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</si>
  <si>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</si>
  <si>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</si>
  <si>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</si>
  <si>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</si>
  <si>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</si>
  <si>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</si>
  <si>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</si>
  <si>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</si>
  <si>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</si>
  <si>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</si>
  <si>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</si>
  <si>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</si>
  <si>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</si>
  <si>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</si>
  <si>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</si>
  <si>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</si>
  <si>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</si>
  <si>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</si>
  <si>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</si>
  <si>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</si>
  <si>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</si>
  <si>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</si>
  <si>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</si>
  <si>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</si>
  <si>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</si>
  <si>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</si>
  <si>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</si>
  <si>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</si>
  <si>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</si>
  <si>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</si>
  <si>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</si>
  <si>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</si>
  <si>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</si>
  <si>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</si>
  <si>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</si>
  <si>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</si>
  <si>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</si>
  <si>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</si>
  <si>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</si>
  <si>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</si>
  <si>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</si>
  <si>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</si>
  <si>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</si>
  <si>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</si>
  <si>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</si>
  <si>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</si>
  <si>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</si>
  <si>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</si>
  <si>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</si>
  <si>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</si>
  <si>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</si>
  <si>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</si>
  <si>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</si>
  <si>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</si>
  <si>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</si>
  <si>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</si>
  <si>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</si>
  <si>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</si>
  <si>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</si>
  <si>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</si>
  <si>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</si>
  <si>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</si>
  <si>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</si>
  <si>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</si>
  <si>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</si>
  <si>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</si>
  <si>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</si>
  <si>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</si>
  <si>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</si>
  <si>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</si>
  <si>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</si>
  <si>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</si>
  <si>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</si>
  <si>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</si>
  <si>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</si>
  <si>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</si>
  <si>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</si>
  <si>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</si>
  <si>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</si>
  <si>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</si>
  <si>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</si>
  <si>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</si>
  <si>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</si>
  <si>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</si>
  <si>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</si>
  <si>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</si>
  <si>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</si>
  <si>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</si>
  <si>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</si>
  <si>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</si>
  <si>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</si>
  <si>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</si>
  <si>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</si>
  <si>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</si>
  <si>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</si>
  <si>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</si>
  <si>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</si>
  <si>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</si>
  <si>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</si>
  <si>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</si>
  <si>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</si>
  <si>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</si>
  <si>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</si>
  <si>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</si>
  <si>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</si>
  <si>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</si>
  <si>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</si>
  <si>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</si>
  <si>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</si>
  <si>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</si>
  <si>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</si>
  <si>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</si>
  <si>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</si>
  <si>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</si>
  <si>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</si>
  <si>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</si>
  <si>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</si>
  <si>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</si>
  <si>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</si>
  <si>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</si>
  <si>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</si>
  <si>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</si>
  <si>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</si>
  <si>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</si>
  <si>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</si>
  <si>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</si>
  <si>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</si>
  <si>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</si>
  <si>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</si>
  <si>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</si>
  <si>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</si>
  <si>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</si>
  <si>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</si>
  <si>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</si>
  <si>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</si>
  <si>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</si>
  <si>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</si>
  <si>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</si>
  <si>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</si>
  <si>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</si>
  <si>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</si>
  <si>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</si>
  <si>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</si>
  <si>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</si>
  <si>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</si>
  <si>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</si>
  <si>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</si>
  <si>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</si>
  <si>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</si>
  <si>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</si>
  <si>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</si>
  <si>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</si>
  <si>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</si>
  <si>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</si>
  <si>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</si>
  <si>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</si>
  <si>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</si>
  <si>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</si>
  <si>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</si>
  <si>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</si>
  <si>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</si>
  <si>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</si>
  <si>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</si>
  <si>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</si>
  <si>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</si>
  <si>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</si>
  <si>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</si>
  <si>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</si>
  <si>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</si>
  <si>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</si>
  <si>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</si>
  <si>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</si>
  <si>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</si>
  <si>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</si>
  <si>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</si>
  <si>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</si>
  <si>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</si>
  <si>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</si>
  <si>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</si>
  <si>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</si>
  <si>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</si>
  <si>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</si>
  <si>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</si>
  <si>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</si>
  <si>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</si>
  <si>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</si>
  <si>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</si>
  <si>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</si>
  <si>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</si>
  <si>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</si>
  <si>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</si>
  <si>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</si>
  <si>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</si>
  <si>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</si>
  <si>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</si>
  <si>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</si>
  <si>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</si>
  <si>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</si>
  <si>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</si>
  <si>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</si>
  <si>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</si>
  <si>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</si>
  <si>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</si>
  <si>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</si>
  <si>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</si>
  <si>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</si>
  <si>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</si>
  <si>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</si>
  <si>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</si>
  <si>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</si>
  <si>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</si>
  <si>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</si>
  <si>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</si>
  <si>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</si>
  <si>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</si>
  <si>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</si>
  <si>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</si>
  <si>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</si>
  <si>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</si>
  <si>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</si>
  <si>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</si>
  <si>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</si>
  <si>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</si>
  <si>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</si>
  <si>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</si>
  <si>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</si>
  <si>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</si>
  <si>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</si>
  <si>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</si>
  <si>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</si>
  <si>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</si>
  <si>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</si>
  <si>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</si>
  <si>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</si>
  <si>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</si>
  <si>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</si>
  <si>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</si>
  <si>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</si>
  <si>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</si>
  <si>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</si>
  <si>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</si>
  <si>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</si>
  <si>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</si>
  <si>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</si>
  <si>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</si>
  <si>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</si>
  <si>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</si>
  <si>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</si>
  <si>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</si>
  <si>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</si>
  <si>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</si>
  <si>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</si>
  <si>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</si>
  <si>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</si>
  <si>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</si>
  <si>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</si>
  <si>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</si>
  <si>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</si>
  <si>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</si>
  <si>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</si>
  <si>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</si>
  <si>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</si>
  <si>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</si>
  <si>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</si>
  <si>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</si>
  <si>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</si>
  <si>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</si>
  <si>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</si>
  <si>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</si>
  <si>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</si>
  <si>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</si>
  <si>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</si>
  <si>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</si>
  <si>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</si>
  <si>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</si>
  <si>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</si>
  <si>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</si>
  <si>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</si>
  <si>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</si>
  <si>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</si>
  <si>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</si>
  <si>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</si>
  <si>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</si>
  <si>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</si>
  <si>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</si>
  <si>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</si>
  <si>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</si>
  <si>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</si>
  <si>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</si>
  <si>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</si>
  <si>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</si>
  <si>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</si>
  <si>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</si>
  <si>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</si>
  <si>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</si>
  <si>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</si>
  <si>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</si>
  <si>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</si>
  <si>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</si>
  <si>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</si>
  <si>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</si>
  <si>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</si>
  <si>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</si>
  <si>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</si>
  <si>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</si>
  <si>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</si>
  <si>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</si>
  <si>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</si>
  <si>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</si>
  <si>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</si>
  <si>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</si>
  <si>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</si>
  <si>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</si>
  <si>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</si>
  <si>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</si>
  <si>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</si>
  <si>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</si>
  <si>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</si>
  <si>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</si>
  <si>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</si>
  <si>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</si>
  <si>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</si>
  <si>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</si>
  <si>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</si>
  <si>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</si>
  <si>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</si>
  <si>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</si>
  <si>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</si>
  <si>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</si>
  <si>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</si>
  <si>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</si>
  <si>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</si>
  <si>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</si>
  <si>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</si>
  <si>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</si>
  <si>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</si>
  <si>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</si>
  <si>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</si>
  <si>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</si>
  <si>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</si>
  <si>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</si>
  <si>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</si>
  <si>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</si>
  <si>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</si>
  <si>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</si>
  <si>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</si>
  <si>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</si>
  <si>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</si>
  <si>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</si>
  <si>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</si>
  <si>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</si>
  <si>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</si>
  <si>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</si>
  <si>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</si>
  <si>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</si>
  <si>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</si>
  <si>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</si>
  <si>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</si>
  <si>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</si>
  <si>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</si>
  <si>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</si>
  <si>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</si>
  <si>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</si>
  <si>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</si>
  <si>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</si>
  <si>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</si>
  <si>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</si>
  <si>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</si>
  <si>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</si>
  <si>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</si>
  <si>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</si>
  <si>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</si>
  <si>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</si>
  <si>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</si>
  <si>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</si>
  <si>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</si>
  <si>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</si>
  <si>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</si>
  <si>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</si>
  <si>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</si>
  <si>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</si>
  <si>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</si>
  <si>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</si>
  <si>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</si>
  <si>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</si>
  <si>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</si>
  <si>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</si>
  <si>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</si>
  <si>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</si>
  <si>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</si>
  <si>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</si>
  <si>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</si>
  <si>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</si>
  <si>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</si>
  <si>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</si>
  <si>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</si>
  <si>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</si>
  <si>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</si>
  <si>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</si>
  <si>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</si>
  <si>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</si>
  <si>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</si>
  <si>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</si>
  <si>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</si>
  <si>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</si>
  <si>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</si>
  <si>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</si>
  <si>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</si>
  <si>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</si>
  <si>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</si>
  <si>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</si>
  <si>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</si>
  <si>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</si>
  <si>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</si>
  <si>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</si>
  <si>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</si>
  <si>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</si>
  <si>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</si>
  <si>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</si>
  <si>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</si>
  <si>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</si>
  <si>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</si>
  <si>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</si>
  <si>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</si>
  <si>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</si>
  <si>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</si>
  <si>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</si>
  <si>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</si>
  <si>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</si>
  <si>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</si>
  <si>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</si>
  <si>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</si>
  <si>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</si>
  <si>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</si>
  <si>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</si>
  <si>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</si>
  <si>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</si>
  <si>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</si>
  <si>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</si>
  <si>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</si>
  <si>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</si>
  <si>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</si>
  <si>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</si>
  <si>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</si>
  <si>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</si>
  <si>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</si>
  <si>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</si>
  <si>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</si>
  <si>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</si>
  <si>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</si>
  <si>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</si>
  <si>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</si>
  <si>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</si>
  <si>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</si>
  <si>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</si>
  <si>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</si>
  <si>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</si>
  <si>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</si>
  <si>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</si>
  <si>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</si>
  <si>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</si>
  <si>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</si>
  <si>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</si>
  <si>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</si>
  <si>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</si>
  <si>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</si>
  <si>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</si>
  <si>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</si>
  <si>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</si>
  <si>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</si>
  <si>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</si>
  <si>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</si>
  <si>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</si>
  <si>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</si>
  <si>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</si>
  <si>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</si>
  <si>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</si>
  <si>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</si>
  <si>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</si>
  <si>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</si>
  <si>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</si>
  <si>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</si>
  <si>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</si>
  <si>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</si>
  <si>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</si>
  <si>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</si>
  <si>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</si>
  <si>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</si>
  <si>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</si>
  <si>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</si>
  <si>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</si>
  <si>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</si>
  <si>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</si>
  <si>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</si>
  <si>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</si>
  <si>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</si>
  <si>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</si>
  <si>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</si>
  <si>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</si>
  <si>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</si>
  <si>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</si>
  <si>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</si>
  <si>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</si>
  <si>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</si>
  <si>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</si>
  <si>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</si>
  <si>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</si>
  <si>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</si>
  <si>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</si>
  <si>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</si>
  <si>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</si>
  <si>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</si>
  <si>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</si>
  <si>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</si>
  <si>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</si>
  <si>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</si>
  <si>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</si>
  <si>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</si>
  <si>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</si>
  <si>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</si>
  <si>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</si>
  <si>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</si>
  <si>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</si>
  <si>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</si>
  <si>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</si>
  <si>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</si>
  <si>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</si>
  <si>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</si>
  <si>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</si>
  <si>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</si>
  <si>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</si>
  <si>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</si>
  <si>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</si>
  <si>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</si>
  <si>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</si>
  <si>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</si>
  <si>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</si>
  <si>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</si>
  <si>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</si>
  <si>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</si>
  <si>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</si>
  <si>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</si>
  <si>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</si>
  <si>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</si>
  <si>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</si>
  <si>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</si>
  <si>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</si>
  <si>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</si>
  <si>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</si>
  <si>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</si>
  <si>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</si>
  <si>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</si>
  <si>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</si>
  <si>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</si>
  <si>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</si>
  <si>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</si>
  <si>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</si>
  <si>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</si>
  <si>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</si>
  <si>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</si>
  <si>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</si>
  <si>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</si>
  <si>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</si>
  <si>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</si>
  <si>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</si>
  <si>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</si>
  <si>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</si>
  <si>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</si>
  <si>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</si>
  <si>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</si>
  <si>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</si>
  <si>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</si>
  <si>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</si>
  <si>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</si>
  <si>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</si>
  <si>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</si>
  <si>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</si>
  <si>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</si>
  <si>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</si>
  <si>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</si>
  <si>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</si>
  <si>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</si>
  <si>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</si>
  <si>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</si>
  <si>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</si>
  <si>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</si>
  <si>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</si>
  <si>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</si>
  <si>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</si>
  <si>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</si>
  <si>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</si>
  <si>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</si>
  <si>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</si>
  <si>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</si>
  <si>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</si>
  <si>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</si>
  <si>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</si>
  <si>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</si>
  <si>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</si>
  <si>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</si>
  <si>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</si>
  <si>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</si>
  <si>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</si>
  <si>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</si>
  <si>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</si>
  <si>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</si>
  <si>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</si>
  <si>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</si>
  <si>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</si>
  <si>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</si>
  <si>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</si>
  <si>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</si>
  <si>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</si>
  <si>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</si>
  <si>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</si>
  <si>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</si>
  <si>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</si>
  <si>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</si>
  <si>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</si>
  <si>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</si>
  <si>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</si>
  <si>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</si>
  <si>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</si>
  <si>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</si>
  <si>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</si>
  <si>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</si>
  <si>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</si>
  <si>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</si>
  <si>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</si>
  <si>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</si>
  <si>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</si>
  <si>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</si>
  <si>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</si>
  <si>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</si>
  <si>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</si>
  <si>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</si>
  <si>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</si>
  <si>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</si>
  <si>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</si>
  <si>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</si>
  <si>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</si>
  <si>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</si>
  <si>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</si>
  <si>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</si>
  <si>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</si>
  <si>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</si>
  <si>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</si>
  <si>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</si>
  <si>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</si>
  <si>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</si>
  <si>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</si>
  <si>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</si>
  <si>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</si>
  <si>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</si>
  <si>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</si>
  <si>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</si>
  <si>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</si>
  <si>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</si>
  <si>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</si>
  <si>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</si>
  <si>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</si>
  <si>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</si>
  <si>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</si>
  <si>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</si>
  <si>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</si>
  <si>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</si>
  <si>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</si>
  <si>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</si>
  <si>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</si>
  <si>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</si>
  <si>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</si>
  <si>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</si>
  <si>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</si>
  <si>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</si>
  <si>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</si>
  <si>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</si>
  <si>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</si>
  <si>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</si>
  <si>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</si>
  <si>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</si>
  <si>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</si>
  <si>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</si>
  <si>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</si>
  <si>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</si>
  <si>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</si>
  <si>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</si>
  <si>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</si>
  <si>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</si>
  <si>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</si>
  <si>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</si>
  <si>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</si>
  <si>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</si>
  <si>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</si>
  <si>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</si>
  <si>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</si>
  <si>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</si>
  <si>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</si>
  <si>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</si>
  <si>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</si>
  <si>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</si>
  <si>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</si>
  <si>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</si>
  <si>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</si>
  <si>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</si>
  <si>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</si>
  <si>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</si>
  <si>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</si>
  <si>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</si>
  <si>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</si>
  <si>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</si>
  <si>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</si>
  <si>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</si>
  <si>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</si>
  <si>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</si>
  <si>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</si>
  <si>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</si>
  <si>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</si>
  <si>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</si>
  <si>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</si>
  <si>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</si>
  <si>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</si>
  <si>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</si>
  <si>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</si>
  <si>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</si>
  <si>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</si>
  <si>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</si>
  <si>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</si>
  <si>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</si>
  <si>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</si>
  <si>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</si>
  <si>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</si>
  <si>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</si>
  <si>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</si>
  <si>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</si>
  <si>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</si>
  <si>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</si>
  <si>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</si>
  <si>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</si>
  <si>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</si>
  <si>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</si>
  <si>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</si>
  <si>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</si>
  <si>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</si>
  <si>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</si>
  <si>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</si>
  <si>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</si>
  <si>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</si>
  <si>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</si>
  <si>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</si>
  <si>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</si>
  <si>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</si>
  <si>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</si>
  <si>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</si>
  <si>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</si>
  <si>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</si>
  <si>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</si>
  <si>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</si>
  <si>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</si>
  <si>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</si>
  <si>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</si>
  <si>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</si>
  <si>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</si>
  <si>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</si>
  <si>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</si>
  <si>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</si>
  <si>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</si>
  <si>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</si>
  <si>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</si>
  <si>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</si>
  <si>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</si>
  <si>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</si>
  <si>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</si>
  <si>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</si>
  <si>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</si>
  <si>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</si>
  <si>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</si>
  <si>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</si>
  <si>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</si>
  <si>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</si>
  <si>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</si>
  <si>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</si>
  <si>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</si>
  <si>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</si>
  <si>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</si>
  <si>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</si>
  <si>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</si>
  <si>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</si>
  <si>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</si>
  <si>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</si>
  <si>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</si>
  <si>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</si>
  <si>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</si>
  <si>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</si>
  <si>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</si>
  <si>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</si>
  <si>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</si>
  <si>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</si>
  <si>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</si>
  <si>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</si>
  <si>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</si>
  <si>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</si>
  <si>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</si>
  <si>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</si>
  <si>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</si>
  <si>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</si>
  <si>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</si>
  <si>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</si>
  <si>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</si>
  <si>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</si>
  <si>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</si>
  <si>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</si>
  <si>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</si>
  <si>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</si>
  <si>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</si>
  <si>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</si>
  <si>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</si>
  <si>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</si>
  <si>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</si>
  <si>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</si>
  <si>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</si>
  <si>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</si>
  <si>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</si>
  <si>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</si>
  <si>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</si>
  <si>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</si>
  <si>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</si>
  <si>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</si>
  <si>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</si>
  <si>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</si>
  <si>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</si>
  <si>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</si>
  <si>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</si>
  <si>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</si>
  <si>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</si>
  <si>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</si>
  <si>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</si>
  <si>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</si>
  <si>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</si>
  <si>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</si>
  <si>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</si>
  <si>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</si>
  <si>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</si>
  <si>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</si>
  <si>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</si>
  <si>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</si>
  <si>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</si>
  <si>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</si>
  <si>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</si>
  <si>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</si>
  <si>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</si>
  <si>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</si>
  <si>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</si>
  <si>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</si>
  <si>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</si>
  <si>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</si>
  <si>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</si>
  <si>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</si>
  <si>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</si>
  <si>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</si>
  <si>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</si>
  <si>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</si>
  <si>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</si>
  <si>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</si>
  <si>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</si>
  <si>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</si>
  <si>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</si>
  <si>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</si>
  <si>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</si>
  <si>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</si>
  <si>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</si>
  <si>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</si>
  <si>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</si>
  <si>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</si>
  <si>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</si>
  <si>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</si>
  <si>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</si>
  <si>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</si>
  <si>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</si>
  <si>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</si>
  <si>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</si>
  <si>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</si>
  <si>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</si>
  <si>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</si>
  <si>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</si>
  <si>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</si>
  <si>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</si>
  <si>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</si>
  <si>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</si>
  <si>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</si>
  <si>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</si>
  <si>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</si>
  <si>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</si>
  <si>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</si>
  <si>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</si>
  <si>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</si>
  <si>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</si>
  <si>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</si>
  <si>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</si>
  <si>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</si>
  <si>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</si>
  <si>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</si>
  <si>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</si>
  <si>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</si>
  <si>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</si>
  <si>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</si>
  <si>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</si>
  <si>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</si>
  <si>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</si>
  <si>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</si>
  <si>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</si>
  <si>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</si>
  <si>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</si>
  <si>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</si>
  <si>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</si>
  <si>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</si>
  <si>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</si>
  <si>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</si>
  <si>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</si>
  <si>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</si>
  <si>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</si>
  <si>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</si>
  <si>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</si>
  <si>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</si>
  <si>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</si>
  <si>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</si>
  <si>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</si>
  <si>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</si>
  <si>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</si>
  <si>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</si>
  <si>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</si>
  <si>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</si>
  <si>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</si>
  <si>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</si>
  <si>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</si>
  <si>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</si>
  <si>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</si>
  <si>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</si>
  <si>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</si>
  <si>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</si>
  <si>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</si>
  <si>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</si>
  <si>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</si>
  <si>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</si>
  <si>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</si>
  <si>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</si>
  <si>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</si>
  <si>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</si>
  <si>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</si>
  <si>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</si>
  <si>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</si>
  <si>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</si>
  <si>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</si>
  <si>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</si>
  <si>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</si>
  <si>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</si>
  <si>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</si>
  <si>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</si>
  <si>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</si>
  <si>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</si>
  <si>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</si>
  <si>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</si>
  <si>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</si>
  <si>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</si>
  <si>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</si>
  <si>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</si>
  <si>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</si>
  <si>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</si>
  <si>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</si>
  <si>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</si>
  <si>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</si>
  <si>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</si>
  <si>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</si>
  <si>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</si>
  <si>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</si>
  <si>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</si>
  <si>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</si>
  <si>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</si>
  <si>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</si>
  <si>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</si>
  <si>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</si>
  <si>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</si>
  <si>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</si>
  <si>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</si>
  <si>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</si>
  <si>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</si>
  <si>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</si>
  <si>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</si>
  <si>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</si>
  <si>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</si>
  <si>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</si>
  <si>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</si>
  <si>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</si>
  <si>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</si>
  <si>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</si>
  <si>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</si>
  <si>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</si>
  <si>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</si>
  <si>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</si>
  <si>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</si>
  <si>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</si>
  <si>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</si>
  <si>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</si>
  <si>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</si>
  <si>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</si>
  <si>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</si>
  <si>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</si>
  <si>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</si>
  <si>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</si>
  <si>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</si>
  <si>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</si>
  <si>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</si>
  <si>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</si>
  <si>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</si>
  <si>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</si>
  <si>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</si>
  <si>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</si>
  <si>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</si>
  <si>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</si>
  <si>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</si>
  <si>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</si>
  <si>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</si>
  <si>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</si>
  <si>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</si>
  <si>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</si>
  <si>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</si>
  <si>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</si>
  <si>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</si>
  <si>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</si>
  <si>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</si>
  <si>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</si>
  <si>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</si>
  <si>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</si>
  <si>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</si>
  <si>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</si>
  <si>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</si>
  <si>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</si>
  <si>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</si>
  <si>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</si>
  <si>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</si>
  <si>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</si>
  <si>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</si>
  <si>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</si>
  <si>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</si>
  <si>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</si>
  <si>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</si>
  <si>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</si>
  <si>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</si>
  <si>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</si>
  <si>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</si>
  <si>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</si>
  <si>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</si>
  <si>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</si>
  <si>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</si>
  <si>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</si>
  <si>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</si>
  <si>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</si>
  <si>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</si>
  <si>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</si>
  <si>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</si>
  <si>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</si>
  <si>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</si>
  <si>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</si>
  <si>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</si>
  <si>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</si>
  <si>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</si>
  <si>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</si>
  <si>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</si>
  <si>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</si>
  <si>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</si>
  <si>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</si>
  <si>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</si>
  <si>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</si>
  <si>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</si>
  <si>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</si>
  <si>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</si>
  <si>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</si>
  <si>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</si>
  <si>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</si>
  <si>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</si>
  <si>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</si>
  <si>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</si>
  <si>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</si>
  <si>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</si>
  <si>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</si>
  <si>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</si>
  <si>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</si>
  <si>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</si>
  <si>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</si>
  <si>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</si>
  <si>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</si>
  <si>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</si>
  <si>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</si>
  <si>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</si>
  <si>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</si>
  <si>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</si>
  <si>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</si>
  <si>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</si>
  <si>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</si>
  <si>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</si>
  <si>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</si>
  <si>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</si>
  <si>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</si>
  <si>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</si>
  <si>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</si>
  <si>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</si>
  <si>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</si>
  <si>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</si>
  <si>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</si>
  <si>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</si>
  <si>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</si>
  <si>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</si>
  <si>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</si>
  <si>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</si>
  <si>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</si>
  <si>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</si>
  <si>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</si>
  <si>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</si>
  <si>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</si>
  <si>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</si>
  <si>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</si>
  <si>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</si>
  <si>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</si>
  <si>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</si>
  <si>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</si>
  <si>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</si>
  <si>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</si>
  <si>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</si>
  <si>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</si>
  <si>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</si>
  <si>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</si>
  <si>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</si>
  <si>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</si>
  <si>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</si>
  <si>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</si>
  <si>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</si>
  <si>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</si>
  <si>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</si>
  <si>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</si>
  <si>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</si>
  <si>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</si>
  <si>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</si>
  <si>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</si>
  <si>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</si>
  <si>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</si>
  <si>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</si>
  <si>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</si>
  <si>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</si>
  <si>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</si>
  <si>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</si>
  <si>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</si>
  <si>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</si>
  <si>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</si>
  <si>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</si>
  <si>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</si>
  <si>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</si>
  <si>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</si>
  <si>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</si>
  <si>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</si>
  <si>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</si>
  <si>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</si>
  <si>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</si>
  <si>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</si>
  <si>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</si>
  <si>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</si>
  <si>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</si>
  <si>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</si>
  <si>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</si>
  <si>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</si>
  <si>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</si>
  <si>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</si>
  <si>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</si>
  <si>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</si>
  <si>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</si>
  <si>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</si>
  <si>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</si>
  <si>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</si>
  <si>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</si>
  <si>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</si>
  <si>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</si>
  <si>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</si>
  <si>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</si>
  <si>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</si>
  <si>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</si>
  <si>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</si>
  <si>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</si>
  <si>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</si>
  <si>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</si>
  <si>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</si>
  <si>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</si>
  <si>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</si>
  <si>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</si>
  <si>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</si>
  <si>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</si>
  <si>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</si>
  <si>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</si>
  <si>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</si>
  <si>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</si>
  <si>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</si>
  <si>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</si>
  <si>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</si>
  <si>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</si>
  <si>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</si>
  <si>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</si>
  <si>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</si>
  <si>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</si>
  <si>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</si>
  <si>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</si>
  <si>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</si>
  <si>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</si>
  <si>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</si>
  <si>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</si>
  <si>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</si>
  <si>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</si>
  <si>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</si>
  <si>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</si>
  <si>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</si>
  <si>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</si>
  <si>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</si>
  <si>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</si>
  <si>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</si>
  <si>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</si>
  <si>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</si>
  <si>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</si>
  <si>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</si>
  <si>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</si>
  <si>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</si>
  <si>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</si>
  <si>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</si>
  <si>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</si>
  <si>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</si>
  <si>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</si>
  <si>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</si>
  <si>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</si>
  <si>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</si>
  <si>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</si>
  <si>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</si>
  <si>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</si>
  <si>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</si>
  <si>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</si>
  <si>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</si>
  <si>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</si>
  <si>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</si>
  <si>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</si>
  <si>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</si>
  <si>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</si>
  <si>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</si>
  <si>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</si>
  <si>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</si>
  <si>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</si>
  <si>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</si>
  <si>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</si>
  <si>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</si>
  <si>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</si>
  <si>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</si>
  <si>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</si>
  <si>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</si>
  <si>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</si>
  <si>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</si>
  <si>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</si>
  <si>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</si>
  <si>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</si>
  <si>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</si>
  <si>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</si>
  <si>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</si>
  <si>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</si>
  <si>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</si>
  <si>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</si>
  <si>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</si>
  <si>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</si>
  <si>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</si>
  <si>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</si>
  <si>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</si>
  <si>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</si>
  <si>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</si>
  <si>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</si>
  <si>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</si>
  <si>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</si>
  <si>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</si>
  <si>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</si>
  <si>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</si>
  <si>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</si>
  <si>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</si>
  <si>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</si>
  <si>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</si>
  <si>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</si>
  <si>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</si>
  <si>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</si>
  <si>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</si>
  <si>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</si>
  <si>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</si>
  <si>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</si>
  <si>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</si>
  <si>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</si>
  <si>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</si>
  <si>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</si>
  <si>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</si>
  <si>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</si>
  <si>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</si>
  <si>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</si>
  <si>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</si>
  <si>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</si>
  <si>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</si>
  <si>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</si>
  <si>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</si>
  <si>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</si>
  <si>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</si>
  <si>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</si>
  <si>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</si>
  <si>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</si>
  <si>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</si>
  <si>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</si>
  <si>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</si>
  <si>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</si>
  <si>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</si>
  <si>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</si>
  <si>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</si>
  <si>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</si>
  <si>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</si>
  <si>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</si>
  <si>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</si>
  <si>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</si>
  <si>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</si>
  <si>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</si>
  <si>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</si>
  <si>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</si>
  <si>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</si>
  <si>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</si>
  <si>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</si>
  <si>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</si>
  <si>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</si>
  <si>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</si>
  <si>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</si>
  <si>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</si>
  <si>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</si>
  <si>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</si>
  <si>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</si>
  <si>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</si>
  <si>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</si>
  <si>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</si>
  <si>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</si>
  <si>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</si>
  <si>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</si>
  <si>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</si>
  <si>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</si>
  <si>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</si>
  <si>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</si>
  <si>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</si>
  <si>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</si>
  <si>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</si>
  <si>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</si>
  <si>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</si>
  <si>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</si>
  <si>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</si>
  <si>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</si>
  <si>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</si>
  <si>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</si>
  <si>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</si>
  <si>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</si>
  <si>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</si>
  <si>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</si>
  <si>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</si>
  <si>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</si>
  <si>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</si>
  <si>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</si>
  <si>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</si>
  <si>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</si>
  <si>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</si>
  <si>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</si>
  <si>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</si>
  <si>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</si>
  <si>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</si>
  <si>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</si>
  <si>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</si>
  <si>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</si>
  <si>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</si>
  <si>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</si>
  <si>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</si>
  <si>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</si>
  <si>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</si>
  <si>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</si>
  <si>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</si>
  <si>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</si>
  <si>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</si>
  <si>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</si>
  <si>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</si>
  <si>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</si>
  <si>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</si>
  <si>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</si>
  <si>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</si>
  <si>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</si>
  <si>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</si>
  <si>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</si>
  <si>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</si>
  <si>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</si>
  <si>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</si>
  <si>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</si>
  <si>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</si>
  <si>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</si>
  <si>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</si>
  <si>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</si>
  <si>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</si>
  <si>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</si>
  <si>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</si>
  <si>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</si>
  <si>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</si>
  <si>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</si>
  <si>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</si>
  <si>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</si>
  <si>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</si>
  <si>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</si>
  <si>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</si>
  <si>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</si>
  <si>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</si>
  <si>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</si>
  <si>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</si>
  <si>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</si>
  <si>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</si>
  <si>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</si>
  <si>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</si>
  <si>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</si>
  <si>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</si>
  <si>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</si>
  <si>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</si>
  <si>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</si>
  <si>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</si>
  <si>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</si>
  <si>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</si>
  <si>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</si>
  <si>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</si>
  <si>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</si>
  <si>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</si>
  <si>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</si>
  <si>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</si>
  <si>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</si>
  <si>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</si>
  <si>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</si>
  <si>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</si>
  <si>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</si>
  <si>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</si>
  <si>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</si>
  <si>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</si>
  <si>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</si>
  <si>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</si>
  <si>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</si>
  <si>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</si>
  <si>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</si>
  <si>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</si>
  <si>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</si>
  <si>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</si>
  <si>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</si>
  <si>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</si>
  <si>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</si>
  <si>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</si>
  <si>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</si>
  <si>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</si>
  <si>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</si>
  <si>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</si>
  <si>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</si>
  <si>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</si>
  <si>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</si>
  <si>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</si>
  <si>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</si>
  <si>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</si>
  <si>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</si>
  <si>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</si>
  <si>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</si>
  <si>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</si>
  <si>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</si>
  <si>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</si>
  <si>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</si>
  <si>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</si>
  <si>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</si>
  <si>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</si>
  <si>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</si>
  <si>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</si>
  <si>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</si>
  <si>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</si>
  <si>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</si>
  <si>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</si>
  <si>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</si>
  <si>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</si>
  <si>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</si>
  <si>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</si>
  <si>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</si>
  <si>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</si>
  <si>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</si>
  <si>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</si>
  <si>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</si>
  <si>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</si>
  <si>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</si>
  <si>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</si>
  <si>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</si>
  <si>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</si>
  <si>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</si>
  <si>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</si>
  <si>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</si>
  <si>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</si>
  <si>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</si>
  <si>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</si>
  <si>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</si>
  <si>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</si>
  <si>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</si>
  <si>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</si>
  <si>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</si>
  <si>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</si>
  <si>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</si>
  <si>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</si>
  <si>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</si>
  <si>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</si>
  <si>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</si>
  <si>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</si>
  <si>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</si>
  <si>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</si>
  <si>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</si>
  <si>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</si>
  <si>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</si>
  <si>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</si>
  <si>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</si>
  <si>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</si>
  <si>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</si>
  <si>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</si>
  <si>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</si>
  <si>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</si>
  <si>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</si>
  <si>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</si>
  <si>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</si>
  <si>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</si>
  <si>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</si>
  <si>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</si>
  <si>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</si>
  <si>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</si>
  <si>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</si>
  <si>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</si>
  <si>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</si>
  <si>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</si>
  <si>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</si>
  <si>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</si>
  <si>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</si>
  <si>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</si>
  <si>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</si>
  <si>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</si>
  <si>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</si>
  <si>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</si>
  <si>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</si>
  <si>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</si>
  <si>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</si>
  <si>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</si>
  <si>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</si>
  <si>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</si>
  <si>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</si>
  <si>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</si>
  <si>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</si>
  <si>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</si>
  <si>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</si>
  <si>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</si>
  <si>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</si>
  <si>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</si>
  <si>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</si>
  <si>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</si>
  <si>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</si>
  <si>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</si>
  <si>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</si>
  <si>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</si>
  <si>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</si>
  <si>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</si>
  <si>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</si>
  <si>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</si>
  <si>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</si>
  <si>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</si>
  <si>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</si>
  <si>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</si>
  <si>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</si>
  <si>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</si>
  <si>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</si>
  <si>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</si>
  <si>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</si>
  <si>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</si>
  <si>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</si>
  <si>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</si>
  <si>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</si>
  <si>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</si>
  <si>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</si>
  <si>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</si>
  <si>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</si>
  <si>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</si>
  <si>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</si>
  <si>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</si>
  <si>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</si>
  <si>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</si>
  <si>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</si>
  <si>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</si>
  <si>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</si>
  <si>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</si>
  <si>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</si>
  <si>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</si>
  <si>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</si>
  <si>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</si>
  <si>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</si>
  <si>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</si>
  <si>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</si>
  <si>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</si>
  <si>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</si>
  <si>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</si>
  <si>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</si>
  <si>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</si>
  <si>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</si>
  <si>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</si>
  <si>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</si>
  <si>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</si>
  <si>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</si>
  <si>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</si>
  <si>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</si>
  <si>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</si>
  <si>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</si>
  <si>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</si>
  <si>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</si>
  <si>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</si>
  <si>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</si>
  <si>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</si>
  <si>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</si>
  <si>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</si>
  <si>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</si>
  <si>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</si>
  <si>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</si>
  <si>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</si>
  <si>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</si>
  <si>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</si>
  <si>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</si>
  <si>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</si>
  <si>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</si>
  <si>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</si>
  <si>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</si>
  <si>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</si>
  <si>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</si>
  <si>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</si>
  <si>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</si>
  <si>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</si>
  <si>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</si>
  <si>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</si>
  <si>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</si>
  <si>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</si>
  <si>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</si>
  <si>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</si>
  <si>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</si>
  <si>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</si>
  <si>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</si>
  <si>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</si>
  <si>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</si>
  <si>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</si>
  <si>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</si>
  <si>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</si>
  <si>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</si>
  <si>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</si>
  <si>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</si>
  <si>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</si>
  <si>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</si>
  <si>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</si>
  <si>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</si>
  <si>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</si>
  <si>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</si>
  <si>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</si>
  <si>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</si>
  <si>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</si>
  <si>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</si>
  <si>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</si>
  <si>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</si>
  <si>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</si>
  <si>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</si>
  <si>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</si>
  <si>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</si>
  <si>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</si>
  <si>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</si>
  <si>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</si>
  <si>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</si>
  <si>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</si>
  <si>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</si>
  <si>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</si>
  <si>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</si>
  <si>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</si>
  <si>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</si>
  <si>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</si>
  <si>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</si>
  <si>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</si>
  <si>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</si>
  <si>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</si>
  <si>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</si>
  <si>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</si>
  <si>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</si>
  <si>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</si>
  <si>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</si>
  <si>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</si>
  <si>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</si>
  <si>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</si>
  <si>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</si>
  <si>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</si>
  <si>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</si>
  <si>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</si>
  <si>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</si>
  <si>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</si>
  <si>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</si>
  <si>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</si>
  <si>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</si>
  <si>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</si>
  <si>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</si>
  <si>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</si>
  <si>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</si>
  <si>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</si>
  <si>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</si>
  <si>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</si>
  <si>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</si>
  <si>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</si>
  <si>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</si>
  <si>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</si>
  <si>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</si>
  <si>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</si>
  <si>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</si>
  <si>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</si>
  <si>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</si>
  <si>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</si>
  <si>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</si>
  <si>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</si>
  <si>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</si>
  <si>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</si>
  <si>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</si>
  <si>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</si>
  <si>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</si>
  <si>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</si>
  <si>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</si>
  <si>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</si>
  <si>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</si>
  <si>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</si>
  <si>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</si>
  <si>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</si>
  <si>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</si>
  <si>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</si>
  <si>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</si>
  <si>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</si>
  <si>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</si>
  <si>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</si>
  <si>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</si>
  <si>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</si>
  <si>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</si>
  <si>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</si>
  <si>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</si>
  <si>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</si>
  <si>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</si>
  <si>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</si>
  <si>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</si>
  <si>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</si>
  <si>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</si>
  <si>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</si>
  <si>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</si>
  <si>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</si>
  <si>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</si>
  <si>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</si>
  <si>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</si>
  <si>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</si>
  <si>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</si>
  <si>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</si>
  <si>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</si>
  <si>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</si>
  <si>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</si>
  <si>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</si>
  <si>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</si>
  <si>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</si>
  <si>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</si>
  <si>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</si>
  <si>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</si>
  <si>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</si>
  <si>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</si>
  <si>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</si>
  <si>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</si>
  <si>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</si>
  <si>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</si>
  <si>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</si>
  <si>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</si>
  <si>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</si>
  <si>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</si>
  <si>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</si>
  <si>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</si>
  <si>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</si>
  <si>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</si>
  <si>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</si>
  <si>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</si>
  <si>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</si>
  <si>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</si>
  <si>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</si>
  <si>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</si>
  <si>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</si>
  <si>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</si>
  <si>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</si>
  <si>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</si>
  <si>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</si>
  <si>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</si>
  <si>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</si>
  <si>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</si>
  <si>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</si>
  <si>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</si>
  <si>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</si>
  <si>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</si>
  <si>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</si>
  <si>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</si>
  <si>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</si>
  <si>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</si>
  <si>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</si>
  <si>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</si>
  <si>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</si>
  <si>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</si>
  <si>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</si>
  <si>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</si>
  <si>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</si>
  <si>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</si>
  <si>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</si>
  <si>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</si>
  <si>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</si>
  <si>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</si>
  <si>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</si>
  <si>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</si>
  <si>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</si>
  <si>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</si>
  <si>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</si>
  <si>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</si>
  <si>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</si>
  <si>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</si>
  <si>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</si>
  <si>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</si>
  <si>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</si>
  <si>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</si>
  <si>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</si>
  <si>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</si>
  <si>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</si>
  <si>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</si>
  <si>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</si>
  <si>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</si>
  <si>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</si>
  <si>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</si>
  <si>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</si>
  <si>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</si>
  <si>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</si>
  <si>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</si>
  <si>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</si>
  <si>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</si>
  <si>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</si>
  <si>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</si>
  <si>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</si>
  <si>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</si>
  <si>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</si>
  <si>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</si>
  <si>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</si>
  <si>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</si>
  <si>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</si>
  <si>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</si>
  <si>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</si>
  <si>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</si>
  <si>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</si>
  <si>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</si>
  <si>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</si>
  <si>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</si>
  <si>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</si>
  <si>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</si>
  <si>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</si>
  <si>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</si>
  <si>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</si>
  <si>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</si>
  <si>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</si>
  <si>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</si>
  <si>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</si>
  <si>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</si>
  <si>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</si>
  <si>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</si>
  <si>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</si>
  <si>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</si>
  <si>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</si>
  <si>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</si>
  <si>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</si>
  <si>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</si>
  <si>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</si>
  <si>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</si>
  <si>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</si>
  <si>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</si>
  <si>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</si>
  <si>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</si>
  <si>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</si>
  <si>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</si>
  <si>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</si>
  <si>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</si>
  <si>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</si>
  <si>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</si>
  <si>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</si>
  <si>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</si>
  <si>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</si>
  <si>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</si>
  <si>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</si>
  <si>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</si>
  <si>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</si>
  <si>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</si>
  <si>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</si>
  <si>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</si>
  <si>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</si>
  <si>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</si>
  <si>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</si>
  <si>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</si>
  <si>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</si>
  <si>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</si>
  <si>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</si>
  <si>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</si>
  <si>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</si>
  <si>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</si>
  <si>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</si>
  <si>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</si>
  <si>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</si>
  <si>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</si>
  <si>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</si>
  <si>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</si>
  <si>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</si>
  <si>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</si>
  <si>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</si>
  <si>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</si>
  <si>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</si>
  <si>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</si>
  <si>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</si>
  <si>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</si>
  <si>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</si>
  <si>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</si>
  <si>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</si>
  <si>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</si>
  <si>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</si>
  <si>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</si>
  <si>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</si>
  <si>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</si>
  <si>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</si>
  <si>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</si>
  <si>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</si>
  <si>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</si>
  <si>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</si>
  <si>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</si>
  <si>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</si>
  <si>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</si>
  <si>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</si>
  <si>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</si>
  <si>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</si>
  <si>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</si>
  <si>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</si>
  <si>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</si>
  <si>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</si>
  <si>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</si>
  <si>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</si>
  <si>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</si>
  <si>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</si>
  <si>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</si>
  <si>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</si>
  <si>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</si>
  <si>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</si>
  <si>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</si>
  <si>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</si>
  <si>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</si>
  <si>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</si>
  <si>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</si>
  <si>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</si>
  <si>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</si>
  <si>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</si>
  <si>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</si>
  <si>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</si>
  <si>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</si>
  <si>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</si>
  <si>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</si>
  <si>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</si>
  <si>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</si>
  <si>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</si>
  <si>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</si>
  <si>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</si>
  <si>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</si>
  <si>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</si>
  <si>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</si>
  <si>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</si>
  <si>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</si>
  <si>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</si>
  <si>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</si>
  <si>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</si>
  <si>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</si>
  <si>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</si>
  <si>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</si>
  <si>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</si>
  <si>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</si>
  <si>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</si>
  <si>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</si>
  <si>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</si>
  <si>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</si>
  <si>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</si>
  <si>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</si>
  <si>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</si>
  <si>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</si>
  <si>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</si>
  <si>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</si>
  <si>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</si>
  <si>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</si>
  <si>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</si>
  <si>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</si>
  <si>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</si>
  <si>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</si>
  <si>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</si>
  <si>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</si>
  <si>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</si>
  <si>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</si>
  <si>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</si>
  <si>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</si>
  <si>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</si>
  <si>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</si>
  <si>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</si>
  <si>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</si>
  <si>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</si>
  <si>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</si>
  <si>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</si>
  <si>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</si>
  <si>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</si>
  <si>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</si>
  <si>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</si>
  <si>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</si>
  <si>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</si>
  <si>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</si>
  <si>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</si>
  <si>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</si>
  <si>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</si>
  <si>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</si>
  <si>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</si>
  <si>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</si>
  <si>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</si>
  <si>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</si>
  <si>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</si>
  <si>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</si>
  <si>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</si>
  <si>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</si>
  <si>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</si>
  <si>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</si>
  <si>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</si>
  <si>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</si>
  <si>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</si>
  <si>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</si>
  <si>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</si>
  <si>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</si>
  <si>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</si>
  <si>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</si>
  <si>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</si>
  <si>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</si>
  <si>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</si>
  <si>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</si>
  <si>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</si>
  <si>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</si>
  <si>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</si>
  <si>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</si>
  <si>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</si>
  <si>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</si>
  <si>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</si>
  <si>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</si>
  <si>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</si>
  <si>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</si>
  <si>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</si>
  <si>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</si>
  <si>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</si>
  <si>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</si>
  <si>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</si>
  <si>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</si>
  <si>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</si>
  <si>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</si>
  <si>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</si>
  <si>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</si>
  <si>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</si>
  <si>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</si>
  <si>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</si>
  <si>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</si>
  <si>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</si>
  <si>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</si>
  <si>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</si>
  <si>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</si>
  <si>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</si>
  <si>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</si>
  <si>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</si>
  <si>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</si>
  <si>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</si>
  <si>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</si>
  <si>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</si>
  <si>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</si>
  <si>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</si>
  <si>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</si>
  <si>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</si>
  <si>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</si>
  <si>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</si>
  <si>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</si>
  <si>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</si>
  <si>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</si>
  <si>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</si>
  <si>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</si>
  <si>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</si>
  <si>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</si>
  <si>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</si>
  <si>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</si>
  <si>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</si>
  <si>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</si>
  <si>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</si>
  <si>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</si>
  <si>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</si>
  <si>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</si>
  <si>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</si>
  <si>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</si>
  <si>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</si>
  <si>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</si>
  <si>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</si>
  <si>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</si>
  <si>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</si>
  <si>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</si>
  <si>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</si>
  <si>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</si>
  <si>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</si>
  <si>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</si>
  <si>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</si>
  <si>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</si>
  <si>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</si>
  <si>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</si>
  <si>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</si>
  <si>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</si>
  <si>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</si>
  <si>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</si>
  <si>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</si>
  <si>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</si>
  <si>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</si>
  <si>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</si>
  <si>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</si>
  <si>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</si>
  <si>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</si>
  <si>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</si>
  <si>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</si>
  <si>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</si>
  <si>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</si>
  <si>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</si>
  <si>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</si>
  <si>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</si>
  <si>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</si>
  <si>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</si>
  <si>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</si>
  <si>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</si>
  <si>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</si>
  <si>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</si>
  <si>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</si>
  <si>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</si>
  <si>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</si>
  <si>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</si>
  <si>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</si>
  <si>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</si>
  <si>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</si>
  <si>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</si>
  <si>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</si>
  <si>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</si>
  <si>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</si>
  <si>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</si>
  <si>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</si>
  <si>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</si>
  <si>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</si>
  <si>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</si>
  <si>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</si>
  <si>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</si>
  <si>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</si>
  <si>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</si>
  <si>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</si>
  <si>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</si>
  <si>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</si>
  <si>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</si>
  <si>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</si>
  <si>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</si>
  <si>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</si>
  <si>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</si>
  <si>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</si>
  <si>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</si>
  <si>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</si>
  <si>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</si>
  <si>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</si>
  <si>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</si>
  <si>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</si>
  <si>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</si>
  <si>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</si>
  <si>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</si>
  <si>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</si>
  <si>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</si>
  <si>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</si>
  <si>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</si>
  <si>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</si>
  <si>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</si>
  <si>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</si>
  <si>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</si>
  <si>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</si>
  <si>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</si>
  <si>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</si>
  <si>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</si>
  <si>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</si>
  <si>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</si>
  <si>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</si>
  <si>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</si>
  <si>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</si>
  <si>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</si>
  <si>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</si>
  <si>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</si>
  <si>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</si>
  <si>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</si>
  <si>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</si>
  <si>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</si>
  <si>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</si>
  <si>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</si>
  <si>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</si>
  <si>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</si>
  <si>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</si>
  <si>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</si>
  <si>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</si>
  <si>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</si>
  <si>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</si>
  <si>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</si>
  <si>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</si>
  <si>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</si>
  <si>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</si>
  <si>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</si>
  <si>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</si>
  <si>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</si>
  <si>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</si>
  <si>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</si>
  <si>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</si>
  <si>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</si>
  <si>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</si>
  <si>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</si>
  <si>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</si>
  <si>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</si>
  <si>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</si>
  <si>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</si>
  <si>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</si>
  <si>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</si>
  <si>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</si>
  <si>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</si>
  <si>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</si>
  <si>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</si>
  <si>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</si>
  <si>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</si>
  <si>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</si>
  <si>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</si>
  <si>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</si>
  <si>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</si>
  <si>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</si>
  <si>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</si>
  <si>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</si>
  <si>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</si>
  <si>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</si>
  <si>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</si>
  <si>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</si>
  <si>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</si>
  <si>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</si>
  <si>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</si>
  <si>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</si>
  <si>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</si>
  <si>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</si>
  <si>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</si>
  <si>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</si>
  <si>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</si>
  <si>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</si>
  <si>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</si>
  <si>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</si>
  <si>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</si>
  <si>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</si>
  <si>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</si>
  <si>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</si>
  <si>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</si>
  <si>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</si>
  <si>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</si>
  <si>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</si>
  <si>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</si>
  <si>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</si>
  <si>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</si>
  <si>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</si>
  <si>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</si>
  <si>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</si>
  <si>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</si>
  <si>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</si>
  <si>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</si>
  <si>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</si>
  <si>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</si>
  <si>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</si>
  <si>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</si>
  <si>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</si>
  <si>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</si>
  <si>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</si>
  <si>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</si>
  <si>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</si>
  <si>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</si>
  <si>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</si>
  <si>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</si>
  <si>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</si>
  <si>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</si>
  <si>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</si>
  <si>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</si>
  <si>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</si>
  <si>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</si>
  <si>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</si>
  <si>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</si>
  <si>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</si>
  <si>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</si>
  <si>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</si>
  <si>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</si>
  <si>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</si>
  <si>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</si>
  <si>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</si>
  <si>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</si>
  <si>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</si>
  <si>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</si>
  <si>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</si>
  <si>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</si>
  <si>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</si>
  <si>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</si>
  <si>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</si>
  <si>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</si>
  <si>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</si>
  <si>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</si>
  <si>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</si>
  <si>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</si>
  <si>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</si>
  <si>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</si>
  <si>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</si>
  <si>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</si>
  <si>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</si>
  <si>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</si>
  <si>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</si>
  <si>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</si>
  <si>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</si>
  <si>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</si>
  <si>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</si>
  <si>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</si>
  <si>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</si>
  <si>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</si>
  <si>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</si>
  <si>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</si>
  <si>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</si>
  <si>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</si>
  <si>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</si>
  <si>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</si>
  <si>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</si>
  <si>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</si>
  <si>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</si>
  <si>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</si>
  <si>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</si>
  <si>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</si>
  <si>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</si>
  <si>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</si>
  <si>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</si>
  <si>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</si>
  <si>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</si>
  <si>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</si>
  <si>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</si>
  <si>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</si>
  <si>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</si>
  <si>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</si>
  <si>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</si>
  <si>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</si>
  <si>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</si>
  <si>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</si>
  <si>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</si>
  <si>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</si>
  <si>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</si>
  <si>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</si>
  <si>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</si>
  <si>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</si>
  <si>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</si>
  <si>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</si>
  <si>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</si>
  <si>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</si>
  <si>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</si>
  <si>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</si>
  <si>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</si>
  <si>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</si>
  <si>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</si>
  <si>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</si>
  <si>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</si>
  <si>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</si>
  <si>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</si>
  <si>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</si>
  <si>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</si>
  <si>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</si>
  <si>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</si>
  <si>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</si>
  <si>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</si>
  <si>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</si>
  <si>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</si>
  <si>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</si>
  <si>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</si>
  <si>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</si>
  <si>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</si>
  <si>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</si>
  <si>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</si>
  <si>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</si>
  <si>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</si>
  <si>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</si>
  <si>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</si>
  <si>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</si>
  <si>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</si>
  <si>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</si>
  <si>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</si>
  <si>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</si>
  <si>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</si>
  <si>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</si>
  <si>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</si>
  <si>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</si>
  <si>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</si>
  <si>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</si>
  <si>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</si>
  <si>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</si>
  <si>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</si>
  <si>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</si>
  <si>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</si>
  <si>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</si>
  <si>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</si>
  <si>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</si>
  <si>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</si>
  <si>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</si>
  <si>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</si>
  <si>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</si>
  <si>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</si>
  <si>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</si>
  <si>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</si>
  <si>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</si>
  <si>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</si>
  <si>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</si>
  <si>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</si>
  <si>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</si>
  <si>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</si>
  <si>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</si>
  <si>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</si>
  <si>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</si>
  <si>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</si>
  <si>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</si>
  <si>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</si>
  <si>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</si>
  <si>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</si>
  <si>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</si>
  <si>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</si>
  <si>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</si>
  <si>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</si>
  <si>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</si>
  <si>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</si>
  <si>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</si>
  <si>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</si>
  <si>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</si>
  <si>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</si>
  <si>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</si>
  <si>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</si>
  <si>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</si>
  <si>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</si>
  <si>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</si>
  <si>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</si>
  <si>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</si>
  <si>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</si>
  <si>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</si>
  <si>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</si>
  <si>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</si>
  <si>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</si>
  <si>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</si>
  <si>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</si>
  <si>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</si>
  <si>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</si>
  <si>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</si>
  <si>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</si>
  <si>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</si>
  <si>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</si>
  <si>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</si>
  <si>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</si>
  <si>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</si>
  <si>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</si>
  <si>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</si>
  <si>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</si>
  <si>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</si>
  <si>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</si>
  <si>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</si>
  <si>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</si>
  <si>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</si>
  <si>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</si>
  <si>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</si>
  <si>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</si>
  <si>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</si>
  <si>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</si>
  <si>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</si>
  <si>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</si>
  <si>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</si>
  <si>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</si>
  <si>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</si>
  <si>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</si>
  <si>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</si>
  <si>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</si>
  <si>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</si>
  <si>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</si>
  <si>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</si>
  <si>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</si>
  <si>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</si>
  <si>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</si>
  <si>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</si>
  <si>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</si>
  <si>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</si>
  <si>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</si>
  <si>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</si>
  <si>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</si>
  <si>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</si>
  <si>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</si>
  <si>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</si>
  <si>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</si>
  <si>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</si>
  <si>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</si>
  <si>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</si>
  <si>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</si>
  <si>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</si>
  <si>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</si>
  <si>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</si>
  <si>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</si>
  <si>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</si>
  <si>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</si>
  <si>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</si>
  <si>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</si>
  <si>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</si>
  <si>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</si>
  <si>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</si>
  <si>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</si>
  <si>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</si>
  <si>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</si>
  <si>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</si>
  <si>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</si>
  <si>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</si>
  <si>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</si>
  <si>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</si>
  <si>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</si>
  <si>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</si>
  <si>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</si>
  <si>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</si>
  <si>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</si>
  <si>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</si>
  <si>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</si>
  <si>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</si>
  <si>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</si>
  <si>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</si>
  <si>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</si>
  <si>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</si>
  <si>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</si>
  <si>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</si>
  <si>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</si>
  <si>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</si>
  <si>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</si>
  <si>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</si>
  <si>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</si>
  <si>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</si>
  <si>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</si>
  <si>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</si>
  <si>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</si>
  <si>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</si>
  <si>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</si>
  <si>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</si>
  <si>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</si>
  <si>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</si>
  <si>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</si>
  <si>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</si>
  <si>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</si>
  <si>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</si>
  <si>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</si>
  <si>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</si>
  <si>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</si>
  <si>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</si>
  <si>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</si>
  <si>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</si>
  <si>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</si>
  <si>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</si>
  <si>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</si>
  <si>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</si>
  <si>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</si>
  <si>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</si>
  <si>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</si>
  <si>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</si>
  <si>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</si>
  <si>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</si>
  <si>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</si>
  <si>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</si>
  <si>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</si>
  <si>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</si>
  <si>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</si>
  <si>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</si>
  <si>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</si>
  <si>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</si>
  <si>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</si>
  <si>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</si>
  <si>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</si>
  <si>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</si>
  <si>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</si>
  <si>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</si>
  <si>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</si>
  <si>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</si>
  <si>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</si>
  <si>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</si>
  <si>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</si>
  <si>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</si>
  <si>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</si>
  <si>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</si>
  <si>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</si>
  <si>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</si>
  <si>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</si>
  <si>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</si>
  <si>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</si>
  <si>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</si>
  <si>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</si>
  <si>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</si>
  <si>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</si>
  <si>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</si>
  <si>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</si>
  <si>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</si>
  <si>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</si>
  <si>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</si>
  <si>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</si>
  <si>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</si>
  <si>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</si>
  <si>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</si>
  <si>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</si>
  <si>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</si>
  <si>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</si>
  <si>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</si>
  <si>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</si>
  <si>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</si>
  <si>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</si>
  <si>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</si>
  <si>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</si>
  <si>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</si>
  <si>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</si>
  <si>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</si>
  <si>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</si>
  <si>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</si>
  <si>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</si>
  <si>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</si>
  <si>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</si>
  <si>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</si>
  <si>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</si>
  <si>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</si>
  <si>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</si>
  <si>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</si>
  <si>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</si>
  <si>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</si>
  <si>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</si>
  <si>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</si>
  <si>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</si>
  <si>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</si>
  <si>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</si>
  <si>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</si>
  <si>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</si>
  <si>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</si>
  <si>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</si>
  <si>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</si>
  <si>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</si>
  <si>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</si>
  <si>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</si>
  <si>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</si>
  <si>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</si>
  <si>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</si>
  <si>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</si>
  <si>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</si>
  <si>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</si>
  <si>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</si>
  <si>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</si>
  <si>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</si>
  <si>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</si>
  <si>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</si>
  <si>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</si>
  <si>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</si>
  <si>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</si>
  <si>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</si>
  <si>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</si>
  <si>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</si>
  <si>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</si>
  <si>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</si>
  <si>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</si>
  <si>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</si>
  <si>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</si>
  <si>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</si>
  <si>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</si>
  <si>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</si>
  <si>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</si>
  <si>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</si>
  <si>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</si>
  <si>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</si>
  <si>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</si>
  <si>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</si>
  <si>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</si>
  <si>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</si>
  <si>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</si>
  <si>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</si>
  <si>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</si>
  <si>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</si>
  <si>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</si>
  <si>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</si>
  <si>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</si>
  <si>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</si>
  <si>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</si>
  <si>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</si>
  <si>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</si>
  <si>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</si>
  <si>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</si>
  <si>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</si>
  <si>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</si>
  <si>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</si>
  <si>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</si>
  <si>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</si>
  <si>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</si>
  <si>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</si>
  <si>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</si>
  <si>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</si>
  <si>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</si>
  <si>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</si>
  <si>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</si>
  <si>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</si>
  <si>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</si>
  <si>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</si>
  <si>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</si>
  <si>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</si>
  <si>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</si>
  <si>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</si>
  <si>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</si>
  <si>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</si>
  <si>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</si>
  <si>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</si>
  <si>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</si>
  <si>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</si>
  <si>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</si>
  <si>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</si>
  <si>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</si>
  <si>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</si>
  <si>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</si>
  <si>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</si>
  <si>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</si>
  <si>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</si>
  <si>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</si>
  <si>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</si>
  <si>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</si>
  <si>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</si>
  <si>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</si>
  <si>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</si>
  <si>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</si>
  <si>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</si>
  <si>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</si>
  <si>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</si>
  <si>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</si>
  <si>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</si>
  <si>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</si>
  <si>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</si>
  <si>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</si>
  <si>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</si>
  <si>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</si>
  <si>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</si>
  <si>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</si>
  <si>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</si>
  <si>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</si>
  <si>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</si>
  <si>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</si>
  <si>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</si>
  <si>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</si>
  <si>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</si>
  <si>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</si>
  <si>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</si>
  <si>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</si>
  <si>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</si>
  <si>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</si>
  <si>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</si>
  <si>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</si>
  <si>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</si>
  <si>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</si>
  <si>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</si>
  <si>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</si>
  <si>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</si>
  <si>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</si>
  <si>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</si>
  <si>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</si>
  <si>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</si>
  <si>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</si>
  <si>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</si>
  <si>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</si>
  <si>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</si>
  <si>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</si>
  <si>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</si>
  <si>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</si>
  <si>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</si>
  <si>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</si>
  <si>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</si>
  <si>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</si>
  <si>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</si>
  <si>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</si>
  <si>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</si>
  <si>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</si>
  <si>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</si>
  <si>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</si>
  <si>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</si>
  <si>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</si>
  <si>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</si>
  <si>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</si>
  <si>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</si>
  <si>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</si>
  <si>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</si>
  <si>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</si>
  <si>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</si>
  <si>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</si>
  <si>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</si>
  <si>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</si>
  <si>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</si>
  <si>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</si>
  <si>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</si>
  <si>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</si>
  <si>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</si>
  <si>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</si>
  <si>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</si>
  <si>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</si>
  <si>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</si>
  <si>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</si>
  <si>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</si>
  <si>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</si>
  <si>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</si>
  <si>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</si>
  <si>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</si>
  <si>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</si>
  <si>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</si>
  <si>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</si>
  <si>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</si>
  <si>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</si>
  <si>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</si>
  <si>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</si>
  <si>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</si>
  <si>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</si>
  <si>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</si>
  <si>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</si>
  <si>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</si>
  <si>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</si>
  <si>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</si>
  <si>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</si>
  <si>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</si>
  <si>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</si>
  <si>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</si>
  <si>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</si>
  <si>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</si>
  <si>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</si>
  <si>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</si>
  <si>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</si>
  <si>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</si>
  <si>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</si>
  <si>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</si>
  <si>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</si>
  <si>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</si>
  <si>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</si>
  <si>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</si>
  <si>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</si>
  <si>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</si>
  <si>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</si>
  <si>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</si>
  <si>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</si>
  <si>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</si>
  <si>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</si>
  <si>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</si>
  <si>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</si>
  <si>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</si>
  <si>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</si>
  <si>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</si>
  <si>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</si>
  <si>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</si>
  <si>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</si>
  <si>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</si>
  <si>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</si>
  <si>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</si>
  <si>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</si>
  <si>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</si>
  <si>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</si>
  <si>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</si>
  <si>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</si>
  <si>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</si>
  <si>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</si>
  <si>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</si>
  <si>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</si>
  <si>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</si>
  <si>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</si>
  <si>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</si>
  <si>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</si>
  <si>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</si>
  <si>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</si>
  <si>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</si>
  <si>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</si>
  <si>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</si>
  <si>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</si>
  <si>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</si>
  <si>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</si>
  <si>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</si>
  <si>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</si>
  <si>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</si>
  <si>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</si>
  <si>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</si>
  <si>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</si>
  <si>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</si>
  <si>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</si>
  <si>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</si>
  <si>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</si>
  <si>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</si>
  <si>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</si>
  <si>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</si>
  <si>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</si>
  <si>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</si>
  <si>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</si>
  <si>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</si>
  <si>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</si>
  <si>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</si>
  <si>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</si>
  <si>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</si>
  <si>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</si>
  <si>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</si>
  <si>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</si>
  <si>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</si>
  <si>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</si>
  <si>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</si>
  <si>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</si>
  <si>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</si>
  <si>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</si>
  <si>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</si>
  <si>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</si>
  <si>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</si>
  <si>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</si>
  <si>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</si>
  <si>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</si>
  <si>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</si>
  <si>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</si>
  <si>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</si>
  <si>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</si>
  <si>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</si>
  <si>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</si>
  <si>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</si>
  <si>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</si>
  <si>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</si>
  <si>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</si>
  <si>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</si>
  <si>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</si>
  <si>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</si>
  <si>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</si>
  <si>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</si>
  <si>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</si>
  <si>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</si>
  <si>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</si>
  <si>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</si>
  <si>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</si>
  <si>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</si>
  <si>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</si>
  <si>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</si>
  <si>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</si>
  <si>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</si>
  <si>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</si>
  <si>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</si>
  <si>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</si>
  <si>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</si>
  <si>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</si>
  <si>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</si>
  <si>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</si>
  <si>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</si>
  <si>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</si>
  <si>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</si>
  <si>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</si>
  <si>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</si>
  <si>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</si>
  <si>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</si>
  <si>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</si>
  <si>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</si>
  <si>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</si>
  <si>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</si>
  <si>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</si>
  <si>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</si>
  <si>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</si>
  <si>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</si>
  <si>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</si>
  <si>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</si>
  <si>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</si>
  <si>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</si>
  <si>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</si>
  <si>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</si>
  <si>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</si>
  <si>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</si>
  <si>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</si>
  <si>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</si>
  <si>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</si>
  <si>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</si>
  <si>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</si>
  <si>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</si>
  <si>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</si>
  <si>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</si>
  <si>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</si>
  <si>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</si>
  <si>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</si>
  <si>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</si>
  <si>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</si>
  <si>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</si>
  <si>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</si>
  <si>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</si>
  <si>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</si>
  <si>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</si>
  <si>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</si>
  <si>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</si>
  <si>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</si>
  <si>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</si>
  <si>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</si>
  <si>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</si>
  <si>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</si>
  <si>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</si>
  <si>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</si>
  <si>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</si>
  <si>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</si>
  <si>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</si>
  <si>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</si>
  <si>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</si>
  <si>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</si>
  <si>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</si>
  <si>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</si>
  <si>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</si>
  <si>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</si>
  <si>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</si>
  <si>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</si>
  <si>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</si>
  <si>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</si>
  <si>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</si>
  <si>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</si>
  <si>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</si>
  <si>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</si>
  <si>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</si>
  <si>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</si>
  <si>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</si>
  <si>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</si>
  <si>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</si>
  <si>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</si>
  <si>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</si>
  <si>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</si>
  <si>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</si>
  <si>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</si>
  <si>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</si>
  <si>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</si>
  <si>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</si>
  <si>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</si>
  <si>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</si>
  <si>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</si>
  <si>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</si>
  <si>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</si>
  <si>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</si>
  <si>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</si>
  <si>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</si>
  <si>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</si>
  <si>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</si>
  <si>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</si>
  <si>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</si>
  <si>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</si>
  <si>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</si>
  <si>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</si>
  <si>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</si>
  <si>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</si>
  <si>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</si>
  <si>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</si>
  <si>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</si>
  <si>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</si>
  <si>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</si>
  <si>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</si>
  <si>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</si>
  <si>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</si>
  <si>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</si>
  <si>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</si>
  <si>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</si>
  <si>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</si>
  <si>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</si>
  <si>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</si>
  <si>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</si>
  <si>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</si>
  <si>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</si>
  <si>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</si>
  <si>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</si>
  <si>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</si>
  <si>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</si>
  <si>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</si>
  <si>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</si>
  <si>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</si>
  <si>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</si>
  <si>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</si>
  <si>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</si>
  <si>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</si>
  <si>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</si>
  <si>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</si>
  <si>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</si>
  <si>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</si>
  <si>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</si>
  <si>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</si>
  <si>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</si>
  <si>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</si>
  <si>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</si>
  <si>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</si>
  <si>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</si>
  <si>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</si>
  <si>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</si>
  <si>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</si>
  <si>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</si>
  <si>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</si>
  <si>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</si>
  <si>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</si>
  <si>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</si>
  <si>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</si>
  <si>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</si>
  <si>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</si>
  <si>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</si>
  <si>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</si>
  <si>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</si>
  <si>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</si>
  <si>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</si>
  <si>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</si>
  <si>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</si>
  <si>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</si>
  <si>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</si>
  <si>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</si>
  <si>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</si>
  <si>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</si>
  <si>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</si>
  <si>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</si>
  <si>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</si>
  <si>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</si>
  <si>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</si>
  <si>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</si>
  <si>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</si>
  <si>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</si>
  <si>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</si>
  <si>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</si>
  <si>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</si>
  <si>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</si>
  <si>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</si>
  <si>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</si>
  <si>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</si>
  <si>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</si>
  <si>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</si>
  <si>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</si>
  <si>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</si>
  <si>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</si>
  <si>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</si>
  <si>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</si>
  <si>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</si>
  <si>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</si>
  <si>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</si>
  <si>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</si>
  <si>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</si>
  <si>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</si>
  <si>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</si>
  <si>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</si>
  <si>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</si>
  <si>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</si>
  <si>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</si>
  <si>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</si>
  <si>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</si>
  <si>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</si>
  <si>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</si>
  <si>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</si>
  <si>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</si>
  <si>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</si>
  <si>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</si>
  <si>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</si>
  <si>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</si>
  <si>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</si>
  <si>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</si>
  <si>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</si>
  <si>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</si>
  <si>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</si>
  <si>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</si>
  <si>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</si>
  <si>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</si>
  <si>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</si>
  <si>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</si>
  <si>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</si>
  <si>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</si>
  <si>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</si>
  <si>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</si>
  <si>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</si>
  <si>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</si>
  <si>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</si>
  <si>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</si>
  <si>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</si>
  <si>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</si>
  <si>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</si>
  <si>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</si>
  <si>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</si>
  <si>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</si>
  <si>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</si>
  <si>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</si>
  <si>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</si>
  <si>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</si>
  <si>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</si>
  <si>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</si>
  <si>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</si>
  <si>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</si>
  <si>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</si>
  <si>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</si>
  <si>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</si>
  <si>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</si>
  <si>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</si>
  <si>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</si>
  <si>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</si>
  <si>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</si>
  <si>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</si>
  <si>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</si>
  <si>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</si>
  <si>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</si>
  <si>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</si>
  <si>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</si>
  <si>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</si>
  <si>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</si>
  <si>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</si>
  <si>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</si>
  <si>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</si>
  <si>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</si>
  <si>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</si>
  <si>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</si>
  <si>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</si>
  <si>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</si>
  <si>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</si>
  <si>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</si>
  <si>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</si>
  <si>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</si>
  <si>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</si>
  <si>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</si>
  <si>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</si>
  <si>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</si>
  <si>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</si>
  <si>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</si>
  <si>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</si>
  <si>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</si>
  <si>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</si>
  <si>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</si>
  <si>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</si>
  <si>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</si>
  <si>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</si>
  <si>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</si>
  <si>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</si>
  <si>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</si>
  <si>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</si>
  <si>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</si>
  <si>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</si>
  <si>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</si>
  <si>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</si>
  <si>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</si>
  <si>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</si>
  <si>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</si>
  <si>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</si>
  <si>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</si>
  <si>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</si>
  <si>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</si>
  <si>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</si>
  <si>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</si>
  <si>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</si>
  <si>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</si>
  <si>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</si>
  <si>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</si>
  <si>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</si>
  <si>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</si>
  <si>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</si>
  <si>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</si>
  <si>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</si>
  <si>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</si>
  <si>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</si>
  <si>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</si>
  <si>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</si>
  <si>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</si>
  <si>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</si>
  <si>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</si>
  <si>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</si>
  <si>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</si>
  <si>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</si>
  <si>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</si>
  <si>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</si>
  <si>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</si>
  <si>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</si>
  <si>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</si>
  <si>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</si>
  <si>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</si>
  <si>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</si>
  <si>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</si>
  <si>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</si>
  <si>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</si>
  <si>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</si>
  <si>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</si>
  <si>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</si>
  <si>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</si>
  <si>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</si>
  <si>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</si>
  <si>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</si>
  <si>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</si>
  <si>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</si>
  <si>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</si>
  <si>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</si>
  <si>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</si>
  <si>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</si>
  <si>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</si>
  <si>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</si>
  <si>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</si>
  <si>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</si>
  <si>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</si>
  <si>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</si>
  <si>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</si>
  <si>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</si>
  <si>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</si>
  <si>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</si>
  <si>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</si>
  <si>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</si>
  <si>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</si>
  <si>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</si>
  <si>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</si>
  <si>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</si>
  <si>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</si>
  <si>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</si>
  <si>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</si>
  <si>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</si>
  <si>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</si>
  <si>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</si>
  <si>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</si>
  <si>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</si>
  <si>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</si>
  <si>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</si>
  <si>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</si>
  <si>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</si>
  <si>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</si>
  <si>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</si>
  <si>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</si>
  <si>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</si>
  <si>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</si>
  <si>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</si>
  <si>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</si>
  <si>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</si>
  <si>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</si>
  <si>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</si>
  <si>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</si>
  <si>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</si>
  <si>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</si>
  <si>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</si>
  <si>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</si>
  <si>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</si>
  <si>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</si>
  <si>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</si>
  <si>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</si>
  <si>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</si>
  <si>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</si>
  <si>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</si>
  <si>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</si>
  <si>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</si>
  <si>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</si>
  <si>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</si>
  <si>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</si>
  <si>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</si>
  <si>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</si>
  <si>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</si>
  <si>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</si>
  <si>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</si>
  <si>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</si>
  <si>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</si>
  <si>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</si>
  <si>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</si>
  <si>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</si>
  <si>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</si>
  <si>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</si>
  <si>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</si>
  <si>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</si>
  <si>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</si>
  <si>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</si>
  <si>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</si>
  <si>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</si>
  <si>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</si>
  <si>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</si>
  <si>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</si>
  <si>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</si>
  <si>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</si>
  <si>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</si>
  <si>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</si>
  <si>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</si>
  <si>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</si>
  <si>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</si>
  <si>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</si>
  <si>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</si>
  <si>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</si>
  <si>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</si>
  <si>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</si>
  <si>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</si>
  <si>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</si>
  <si>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</si>
  <si>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</si>
  <si>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</si>
  <si>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</si>
  <si>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</si>
  <si>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</si>
  <si>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</si>
  <si>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</si>
  <si>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</si>
  <si>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</si>
  <si>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</si>
  <si>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</si>
  <si>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</si>
  <si>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</si>
  <si>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</si>
  <si>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</si>
  <si>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</si>
  <si>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</si>
  <si>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</si>
  <si>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</si>
  <si>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</si>
  <si>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</si>
  <si>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</si>
  <si>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</si>
  <si>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</si>
  <si>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</si>
  <si>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</si>
  <si>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</si>
  <si>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</si>
  <si>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</si>
  <si>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</si>
  <si>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</si>
  <si>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</si>
  <si>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</si>
  <si>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</si>
  <si>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</si>
  <si>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</si>
  <si>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</si>
  <si>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</si>
  <si>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</si>
  <si>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</si>
  <si>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</si>
  <si>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</si>
  <si>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</si>
  <si>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</si>
  <si>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</si>
  <si>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</si>
  <si>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</si>
  <si>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</si>
  <si>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</si>
  <si>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</si>
  <si>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</si>
  <si>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</si>
  <si>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</si>
  <si>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</si>
  <si>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</si>
  <si>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</si>
  <si>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</si>
  <si>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</si>
  <si>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</si>
  <si>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</si>
  <si>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</si>
  <si>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</si>
  <si>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</si>
  <si>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</si>
  <si>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</si>
  <si>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</si>
  <si>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</si>
  <si>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</si>
  <si>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</si>
  <si>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</si>
  <si>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</si>
  <si>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</si>
  <si>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</si>
  <si>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</si>
  <si>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</si>
  <si>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</si>
  <si>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</si>
  <si>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</si>
  <si>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</si>
  <si>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</si>
  <si>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</si>
  <si>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</si>
  <si>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</si>
  <si>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</si>
  <si>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</si>
  <si>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</si>
  <si>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</si>
  <si>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</si>
  <si>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</si>
  <si>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</si>
  <si>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</si>
  <si>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</si>
  <si>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</si>
  <si>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</si>
  <si>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</si>
  <si>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</si>
  <si>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</si>
  <si>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</si>
  <si>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</si>
  <si>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</si>
  <si>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</si>
  <si>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</si>
  <si>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</si>
  <si>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</si>
  <si>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</si>
  <si>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</si>
  <si>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</si>
  <si>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</si>
  <si>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</si>
  <si>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</si>
  <si>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</si>
  <si>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</si>
  <si>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</si>
  <si>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</si>
  <si>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</si>
  <si>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</si>
  <si>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</si>
  <si>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</si>
  <si>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</si>
  <si>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</si>
  <si>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</si>
  <si>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</si>
  <si>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</si>
  <si>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</si>
  <si>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</si>
  <si>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</si>
  <si>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</si>
  <si>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</si>
  <si>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</si>
  <si>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</si>
  <si>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</si>
  <si>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</si>
  <si>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</si>
  <si>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</si>
  <si>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</si>
  <si>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</si>
  <si>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</si>
  <si>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</si>
  <si>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</si>
  <si>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</si>
  <si>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</si>
  <si>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</si>
  <si>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</si>
  <si>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</si>
  <si>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</si>
  <si>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</si>
  <si>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</si>
  <si>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</si>
  <si>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</si>
  <si>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</si>
  <si>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</si>
  <si>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</si>
  <si>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</si>
  <si>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</si>
  <si>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</si>
  <si>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</si>
  <si>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</si>
  <si>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</si>
  <si>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</si>
  <si>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</si>
  <si>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</si>
  <si>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</si>
  <si>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</si>
  <si>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</si>
  <si>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</si>
  <si>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</si>
  <si>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</si>
  <si>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</si>
  <si>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</si>
  <si>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</si>
  <si>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</si>
  <si>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</si>
  <si>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</si>
  <si>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</si>
  <si>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</si>
  <si>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</si>
  <si>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</si>
  <si>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</si>
  <si>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</si>
  <si>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</si>
  <si>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</si>
  <si>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</si>
  <si>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</si>
  <si>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</si>
  <si>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</si>
  <si>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</si>
  <si>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</si>
  <si>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</si>
  <si>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</si>
  <si>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</si>
  <si>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</si>
  <si>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</si>
  <si>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</si>
  <si>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</si>
  <si>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</si>
  <si>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</si>
  <si>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</si>
  <si>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</si>
  <si>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</si>
  <si>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</si>
  <si>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</si>
  <si>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</si>
  <si>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</si>
  <si>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</si>
  <si>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</si>
  <si>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</si>
  <si>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</si>
  <si>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</si>
  <si>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</si>
  <si>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</si>
  <si>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</si>
  <si>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</si>
  <si>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</si>
  <si>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</si>
  <si>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</si>
  <si>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</si>
  <si>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</si>
  <si>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</si>
  <si>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</si>
  <si>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</si>
  <si>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</si>
  <si>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</si>
  <si>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</si>
  <si>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</si>
  <si>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</si>
  <si>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</si>
  <si>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</si>
  <si>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</si>
  <si>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</si>
  <si>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</si>
  <si>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</si>
  <si>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</si>
  <si>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</si>
  <si>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</si>
  <si>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</si>
  <si>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</si>
  <si>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</si>
  <si>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</si>
  <si>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</si>
  <si>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</si>
  <si>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</si>
  <si>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</si>
  <si>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</si>
  <si>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</si>
  <si>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</si>
  <si>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</si>
  <si>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</si>
  <si>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</si>
  <si>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</si>
  <si>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</si>
  <si>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</si>
  <si>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</si>
  <si>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</si>
  <si>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</si>
  <si>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</si>
  <si>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</si>
  <si>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</si>
  <si>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</si>
  <si>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</si>
  <si>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</si>
  <si>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</si>
  <si>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</si>
  <si>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</si>
  <si>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</si>
  <si>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</si>
  <si>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</si>
  <si>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</si>
  <si>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</si>
  <si>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</si>
  <si>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</si>
  <si>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</si>
  <si>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</si>
  <si>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</si>
  <si>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</si>
  <si>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</si>
  <si>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</si>
  <si>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</si>
  <si>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</si>
  <si>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</si>
  <si>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</si>
  <si>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</si>
  <si>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</si>
  <si>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</si>
  <si>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</si>
  <si>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</si>
  <si>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</si>
  <si>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</si>
  <si>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</si>
  <si>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</si>
  <si>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</si>
  <si>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</si>
  <si>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</si>
  <si>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</si>
  <si>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</si>
  <si>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</si>
  <si>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</si>
  <si>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</si>
  <si>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</si>
  <si>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</si>
  <si>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</si>
  <si>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</si>
  <si>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</si>
  <si>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</si>
  <si>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</si>
  <si>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</si>
  <si>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</si>
  <si>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</si>
  <si>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</si>
  <si>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</si>
  <si>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</si>
  <si>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</si>
  <si>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</si>
  <si>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</si>
  <si>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</si>
  <si>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</si>
  <si>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</si>
  <si>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</si>
  <si>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</si>
  <si>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</si>
  <si>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</si>
  <si>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</si>
  <si>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</si>
  <si>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</si>
  <si>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</si>
  <si>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</si>
  <si>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</si>
  <si>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</si>
  <si>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</si>
  <si>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</si>
  <si>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</si>
  <si>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</si>
  <si>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</si>
  <si>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</si>
  <si>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</si>
  <si>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</si>
  <si>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</si>
  <si>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</si>
  <si>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</si>
  <si>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</si>
  <si>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</si>
  <si>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</si>
  <si>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</si>
  <si>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</si>
  <si>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</si>
  <si>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</si>
  <si>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</si>
  <si>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</si>
  <si>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</si>
  <si>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</si>
  <si>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</si>
  <si>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</si>
  <si>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</si>
  <si>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</si>
  <si>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</si>
  <si>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</si>
  <si>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</si>
  <si>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</si>
  <si>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</si>
  <si>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</si>
  <si>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</si>
  <si>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</si>
  <si>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</si>
  <si>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</si>
  <si>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</si>
  <si>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</si>
  <si>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</si>
  <si>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</si>
  <si>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</si>
  <si>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</si>
  <si>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</si>
  <si>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</si>
  <si>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</si>
  <si>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</si>
  <si>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</si>
  <si>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</si>
  <si>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</si>
  <si>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</si>
  <si>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</si>
  <si>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</si>
  <si>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</si>
  <si>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</si>
  <si>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</si>
  <si>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</si>
  <si>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</si>
  <si>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</si>
  <si>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</si>
  <si>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</si>
  <si>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</si>
  <si>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</si>
  <si>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</si>
  <si>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</si>
  <si>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</si>
  <si>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</si>
  <si>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</si>
  <si>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</si>
  <si>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</si>
  <si>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</si>
  <si>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</si>
  <si>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</si>
  <si>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</si>
  <si>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</si>
  <si>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</si>
  <si>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</si>
  <si>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</si>
  <si>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</si>
  <si>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</si>
  <si>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</si>
  <si>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</si>
  <si>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</si>
  <si>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</si>
  <si>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</si>
  <si>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</si>
  <si>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</si>
  <si>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</si>
  <si>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</si>
  <si>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</si>
  <si>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</si>
  <si>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</si>
  <si>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</si>
  <si>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</si>
  <si>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</si>
  <si>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</si>
  <si>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</si>
  <si>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</si>
  <si>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</si>
  <si>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</si>
  <si>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</si>
  <si>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</si>
  <si>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</si>
  <si>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</si>
  <si>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</si>
  <si>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</si>
  <si>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</si>
  <si>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</si>
  <si>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</si>
  <si>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</si>
  <si>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</si>
  <si>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</si>
  <si>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</si>
  <si>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</si>
  <si>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</si>
  <si>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</si>
  <si>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</si>
  <si>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</si>
  <si>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</si>
  <si>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</si>
  <si>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</si>
  <si>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</si>
  <si>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</si>
  <si>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</si>
  <si>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</si>
  <si>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</si>
  <si>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</si>
  <si>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</si>
  <si>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</si>
  <si>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</si>
  <si>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</si>
  <si>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</si>
  <si>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</si>
  <si>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</si>
  <si>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</si>
  <si>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</si>
  <si>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</si>
  <si>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</si>
  <si>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</si>
  <si>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</si>
  <si>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</si>
  <si>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</si>
  <si>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</si>
  <si>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</si>
  <si>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</si>
  <si>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</si>
  <si>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</si>
  <si>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</si>
  <si>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</si>
  <si>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</si>
  <si>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</si>
  <si>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</si>
  <si>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</si>
  <si>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</si>
  <si>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</si>
  <si>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</si>
  <si>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</si>
  <si>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</si>
  <si>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</si>
  <si>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</si>
  <si>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</si>
  <si>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</si>
  <si>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</si>
  <si>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</si>
  <si>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</si>
  <si>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</si>
  <si>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</si>
  <si>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</si>
  <si>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</si>
  <si>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</si>
  <si>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</si>
  <si>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</si>
  <si>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</si>
  <si>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</si>
  <si>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</si>
  <si>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</si>
  <si>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</si>
  <si>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</si>
  <si>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</si>
  <si>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</si>
  <si>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</si>
  <si>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</si>
  <si>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</si>
  <si>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</si>
  <si>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</si>
  <si>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</si>
  <si>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</si>
  <si>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</si>
  <si>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</si>
  <si>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</si>
  <si>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</si>
  <si>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</si>
  <si>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</si>
  <si>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</si>
  <si>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</si>
  <si>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</si>
  <si>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</si>
  <si>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</si>
  <si>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</si>
  <si>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</si>
  <si>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</si>
  <si>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</si>
  <si>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</si>
  <si>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</si>
  <si>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</si>
  <si>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</si>
  <si>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</si>
  <si>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</si>
  <si>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</si>
  <si>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</si>
  <si>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</si>
  <si>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</si>
  <si>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</si>
  <si>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</si>
  <si>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</si>
  <si>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</si>
  <si>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</si>
  <si>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</si>
  <si>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</si>
  <si>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</si>
  <si>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</si>
  <si>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</si>
  <si>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</si>
  <si>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</si>
  <si>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</si>
  <si>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</si>
  <si>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</si>
  <si>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</si>
  <si>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</si>
  <si>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</si>
  <si>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</si>
  <si>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</si>
  <si>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</si>
  <si>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</si>
  <si>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</si>
  <si>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</si>
  <si>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</si>
  <si>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</si>
  <si>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</si>
  <si>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</si>
  <si>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</si>
  <si>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</si>
  <si>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</si>
  <si>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</si>
  <si>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</si>
  <si>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</si>
  <si>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</si>
  <si>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</si>
  <si>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</si>
  <si>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</si>
  <si>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</si>
  <si>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</si>
  <si>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</si>
  <si>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</si>
  <si>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</si>
  <si>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</si>
  <si>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</si>
  <si>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</si>
  <si>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</si>
  <si>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</si>
  <si>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</si>
  <si>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</si>
  <si>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</si>
  <si>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</si>
  <si>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</si>
  <si>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</si>
  <si>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</si>
  <si>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</si>
  <si>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</si>
  <si>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</si>
  <si>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</si>
  <si>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</si>
  <si>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</si>
  <si>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</si>
  <si>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</si>
  <si>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</si>
  <si>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</si>
  <si>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</si>
  <si>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</si>
  <si>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</si>
  <si>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</si>
  <si>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</si>
  <si>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</si>
  <si>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</si>
  <si>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</si>
  <si>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</si>
  <si>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</si>
  <si>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</si>
  <si>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</si>
  <si>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</si>
  <si>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</si>
  <si>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</si>
  <si>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</si>
  <si>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</si>
  <si>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</si>
  <si>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</si>
  <si>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</si>
  <si>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</si>
  <si>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</si>
  <si>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</si>
  <si>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</si>
  <si>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</si>
  <si>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</si>
  <si>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</si>
  <si>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</si>
  <si>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</si>
  <si>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</si>
  <si>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</si>
  <si>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</si>
  <si>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</si>
  <si>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</si>
  <si>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</si>
  <si>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</si>
  <si>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</si>
  <si>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</si>
  <si>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</si>
  <si>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</si>
  <si>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</si>
  <si>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</si>
  <si>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</si>
  <si>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</si>
  <si>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</si>
  <si>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</si>
  <si>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</si>
  <si>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</si>
  <si>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</si>
  <si>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</si>
  <si>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</si>
  <si>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</si>
  <si>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</si>
  <si>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</si>
  <si>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</si>
  <si>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</si>
  <si>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</si>
  <si>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</si>
  <si>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</si>
  <si>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</si>
  <si>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</si>
  <si>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</si>
  <si>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</si>
  <si>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</si>
  <si>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</si>
  <si>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</si>
  <si>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</si>
  <si>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</si>
  <si>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</si>
  <si>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</si>
  <si>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</si>
  <si>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</si>
  <si>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</si>
  <si>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</si>
  <si>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</si>
  <si>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</si>
  <si>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</si>
  <si>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</si>
  <si>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</si>
  <si>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</si>
  <si>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</si>
  <si>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</si>
  <si>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</si>
  <si>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</si>
  <si>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</si>
  <si>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</si>
  <si>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</si>
  <si>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</si>
  <si>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</si>
  <si>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</si>
  <si>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</si>
  <si>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</si>
  <si>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</si>
  <si>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</si>
  <si>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</si>
  <si>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</si>
  <si>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</si>
  <si>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</si>
  <si>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</si>
  <si>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</si>
  <si>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</si>
  <si>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</si>
  <si>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</si>
  <si>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</si>
  <si>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</si>
  <si>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</si>
  <si>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</si>
  <si>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</si>
  <si>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</si>
  <si>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</si>
  <si>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</si>
  <si>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</si>
  <si>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</si>
  <si>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</si>
  <si>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</si>
  <si>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</si>
  <si>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</si>
  <si>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</si>
  <si>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</si>
  <si>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</si>
  <si>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</si>
  <si>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</si>
  <si>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</si>
  <si>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</si>
  <si>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</si>
  <si>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</si>
  <si>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</si>
  <si>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</si>
  <si>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</si>
  <si>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</si>
  <si>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</si>
  <si>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</si>
  <si>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</si>
  <si>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</si>
  <si>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</si>
  <si>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</si>
  <si>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</si>
  <si>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</si>
  <si>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</si>
  <si>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</si>
  <si>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</si>
  <si>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</si>
  <si>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</si>
  <si>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</si>
  <si>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</si>
  <si>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</si>
  <si>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</si>
  <si>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</si>
  <si>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</si>
  <si>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</si>
  <si>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</si>
  <si>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</si>
  <si>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</si>
  <si>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</si>
  <si>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</si>
  <si>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</si>
  <si>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</si>
  <si>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</si>
  <si>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</si>
  <si>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</si>
  <si>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</si>
  <si>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</si>
  <si>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</si>
  <si>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</si>
  <si>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</si>
  <si>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</si>
  <si>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</si>
  <si>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</si>
  <si>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</si>
  <si>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</si>
  <si>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</si>
  <si>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</si>
  <si>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</si>
  <si>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</si>
  <si>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</si>
  <si>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</si>
  <si>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</si>
  <si>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</si>
  <si>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</si>
  <si>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</si>
  <si>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</si>
  <si>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</si>
  <si>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</si>
  <si>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</si>
  <si>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</si>
  <si>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</si>
  <si>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</si>
  <si>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</si>
  <si>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</si>
  <si>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</si>
  <si>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</si>
  <si>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</si>
  <si>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</si>
  <si>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</si>
  <si>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</si>
  <si>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</si>
  <si>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</si>
  <si>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</si>
  <si>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</si>
  <si>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</si>
  <si>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</si>
  <si>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</si>
  <si>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</si>
  <si>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</si>
  <si>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</si>
  <si>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</si>
  <si>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</si>
  <si>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</si>
  <si>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</si>
  <si>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</si>
  <si>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</si>
  <si>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</si>
  <si>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</si>
  <si>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</si>
  <si>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</si>
  <si>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</si>
  <si>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</si>
  <si>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</si>
  <si>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</si>
  <si>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</si>
  <si>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</si>
  <si>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</si>
  <si>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</si>
  <si>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</si>
  <si>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</si>
  <si>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</si>
  <si>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</si>
  <si>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</si>
  <si>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</si>
  <si>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</si>
  <si>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</si>
  <si>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</si>
  <si>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</si>
  <si>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</si>
  <si>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</si>
  <si>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</si>
  <si>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</si>
  <si>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</si>
  <si>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</si>
  <si>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</si>
  <si>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</si>
  <si>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</si>
  <si>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</si>
  <si>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</si>
  <si>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</si>
  <si>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</si>
  <si>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</si>
  <si>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</si>
  <si>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</si>
  <si>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</si>
  <si>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</si>
  <si>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</si>
  <si>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</si>
  <si>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</si>
  <si>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</si>
  <si>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</si>
  <si>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</si>
  <si>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</si>
  <si>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</si>
  <si>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</si>
  <si>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</si>
  <si>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</si>
  <si>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</si>
  <si>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</si>
  <si>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</si>
  <si>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</si>
  <si>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</si>
  <si>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</si>
  <si>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</si>
  <si>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</si>
  <si>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</si>
  <si>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</si>
  <si>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</si>
  <si>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</si>
  <si>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</si>
  <si>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</si>
  <si>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</si>
  <si>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</si>
  <si>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</si>
  <si>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</si>
  <si>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</si>
  <si>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</si>
  <si>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</si>
  <si>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</si>
  <si>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</si>
  <si>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</si>
  <si>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</si>
  <si>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</si>
  <si>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</si>
  <si>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</si>
  <si>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</si>
  <si>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</si>
  <si>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</si>
  <si>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</si>
  <si>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</si>
  <si>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</si>
  <si>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</si>
  <si>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</si>
  <si>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</si>
  <si>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</si>
  <si>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</si>
  <si>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</si>
  <si>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</si>
  <si>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</si>
  <si>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</si>
  <si>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</si>
  <si>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</si>
  <si>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</si>
  <si>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</si>
  <si>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</si>
  <si>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</si>
  <si>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</si>
  <si>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</si>
  <si>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</si>
  <si>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</si>
  <si>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</si>
  <si>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</si>
  <si>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</si>
  <si>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</si>
  <si>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</si>
  <si>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</si>
  <si>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</si>
  <si>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</si>
  <si>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</si>
  <si>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</si>
  <si>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</si>
  <si>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</si>
  <si>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</si>
  <si>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</si>
  <si>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</si>
  <si>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</si>
  <si>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</si>
  <si>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</si>
  <si>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</si>
  <si>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</si>
  <si>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</si>
  <si>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</si>
  <si>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</si>
  <si>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</si>
  <si>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</si>
  <si>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</si>
  <si>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</si>
  <si>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</si>
  <si>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</si>
  <si>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</si>
  <si>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</si>
  <si>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</si>
  <si>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</si>
  <si>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</si>
  <si>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</si>
  <si>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</si>
  <si>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</si>
  <si>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</si>
  <si>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</si>
  <si>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</si>
  <si>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</si>
  <si>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</si>
  <si>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</si>
  <si>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</si>
  <si>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</si>
  <si>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</si>
  <si>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</si>
  <si>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</si>
  <si>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</si>
  <si>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</si>
  <si>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</si>
  <si>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</si>
  <si>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</si>
  <si>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</si>
  <si>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</si>
  <si>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</si>
  <si>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</si>
  <si>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</si>
  <si>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</si>
  <si>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</si>
  <si>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</si>
  <si>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</si>
  <si>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</si>
  <si>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</si>
  <si>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</si>
  <si>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</si>
  <si>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</si>
  <si>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</si>
  <si>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</si>
  <si>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</si>
  <si>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</si>
  <si>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</si>
  <si>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</si>
  <si>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</si>
  <si>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</si>
  <si>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</si>
  <si>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</si>
  <si>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</si>
  <si>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</si>
  <si>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</si>
  <si>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</si>
  <si>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</si>
  <si>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</si>
  <si>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</si>
  <si>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</si>
  <si>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</si>
  <si>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</si>
  <si>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</si>
  <si>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</si>
  <si>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</si>
  <si>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</si>
  <si>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</si>
  <si>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</si>
  <si>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</si>
  <si>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</si>
  <si>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</si>
  <si>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</si>
  <si>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</si>
  <si>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</si>
  <si>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</si>
  <si>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</si>
  <si>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</si>
  <si>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</si>
  <si>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</si>
  <si>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</si>
  <si>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</si>
  <si>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</si>
  <si>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</si>
  <si>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</si>
  <si>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</si>
  <si>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</si>
  <si>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</si>
  <si>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</si>
  <si>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</si>
  <si>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</si>
  <si>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</si>
  <si>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</si>
  <si>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</si>
  <si>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</si>
  <si>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</si>
  <si>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</si>
  <si>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</si>
  <si>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</si>
  <si>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</si>
  <si>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</si>
  <si>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</si>
  <si>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</si>
  <si>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</si>
  <si>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</si>
  <si>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</si>
  <si>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</si>
  <si>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</si>
  <si>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</si>
  <si>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</si>
  <si>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</si>
  <si>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</si>
  <si>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</si>
  <si>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</si>
  <si>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</si>
  <si>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</si>
  <si>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</si>
  <si>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</si>
  <si>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</si>
  <si>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</si>
  <si>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</si>
  <si>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</si>
  <si>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</si>
  <si>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</si>
  <si>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</si>
  <si>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</si>
  <si>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</si>
  <si>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</si>
  <si>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</si>
  <si>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</si>
  <si>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</si>
  <si>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</si>
  <si>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</si>
  <si>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</si>
  <si>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</si>
  <si>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</si>
  <si>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</si>
  <si>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</si>
  <si>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</si>
  <si>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</si>
  <si>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</si>
  <si>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</si>
  <si>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</si>
  <si>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</si>
  <si>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</si>
  <si>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</si>
  <si>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</si>
  <si>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</si>
  <si>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</si>
  <si>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</si>
  <si>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</si>
  <si>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</si>
  <si>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</si>
  <si>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</si>
  <si>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</si>
  <si>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</si>
  <si>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</si>
  <si>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</si>
  <si>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</si>
  <si>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</si>
  <si>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</si>
  <si>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</si>
  <si>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</si>
  <si>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</si>
  <si>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</si>
  <si>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</si>
  <si>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</si>
  <si>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</si>
  <si>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</si>
  <si>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</si>
  <si>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</si>
  <si>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</si>
  <si>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</si>
  <si>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</si>
  <si>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</si>
  <si>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</si>
  <si>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</si>
  <si>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</si>
  <si>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</si>
  <si>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</si>
  <si>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</si>
  <si>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</si>
  <si>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</si>
  <si>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</si>
  <si>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</si>
  <si>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</si>
  <si>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</si>
  <si>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</si>
  <si>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</si>
  <si>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</si>
  <si>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</si>
  <si>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</si>
  <si>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</si>
  <si>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</si>
  <si>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</si>
  <si>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</si>
  <si>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</si>
  <si>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</si>
  <si>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</si>
  <si>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</si>
  <si>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</si>
  <si>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</si>
  <si>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</si>
  <si>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</si>
  <si>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</si>
  <si>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</si>
  <si>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</si>
  <si>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</si>
  <si>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</si>
  <si>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</si>
  <si>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</si>
  <si>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</si>
  <si>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</si>
  <si>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</si>
  <si>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</si>
  <si>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</si>
  <si>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</si>
  <si>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</si>
  <si>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</si>
  <si>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</si>
  <si>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</si>
  <si>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</si>
  <si>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</si>
  <si>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</si>
  <si>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</si>
  <si>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</si>
  <si>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</si>
  <si>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</si>
  <si>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</si>
  <si>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</si>
  <si>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</si>
  <si>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</si>
  <si>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</si>
  <si>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</si>
  <si>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</si>
  <si>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</si>
  <si>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</si>
  <si>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</si>
  <si>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</si>
  <si>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</si>
  <si>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</si>
  <si>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</si>
  <si>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</si>
  <si>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</si>
  <si>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</si>
  <si>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</si>
  <si>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</si>
  <si>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</si>
  <si>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</si>
  <si>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</si>
  <si>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</si>
  <si>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</si>
  <si>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</si>
  <si>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</si>
  <si>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</si>
  <si>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</si>
  <si>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</si>
  <si>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</si>
  <si>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</si>
  <si>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</si>
  <si>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</si>
  <si>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</si>
  <si>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</si>
  <si>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</si>
  <si>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</si>
  <si>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</si>
  <si>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</si>
  <si>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</si>
  <si>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</si>
  <si>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</si>
  <si>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</si>
  <si>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</si>
  <si>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</si>
  <si>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</si>
  <si>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</si>
  <si>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</si>
  <si>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</si>
  <si>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</si>
  <si>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</si>
  <si>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</si>
  <si>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</si>
  <si>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</si>
  <si>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</si>
  <si>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</si>
  <si>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</si>
  <si>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</si>
  <si>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</si>
  <si>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</si>
  <si>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</si>
  <si>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</si>
  <si>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</si>
  <si>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</si>
  <si>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</si>
  <si>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</si>
  <si>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</si>
  <si>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</si>
  <si>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</si>
  <si>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</si>
  <si>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</si>
  <si>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</si>
  <si>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</si>
  <si>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</si>
  <si>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</si>
  <si>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</si>
  <si>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</si>
  <si>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</si>
  <si>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</si>
  <si>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</si>
  <si>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</si>
  <si>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</si>
  <si>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</si>
  <si>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</si>
  <si>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</si>
  <si>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</si>
  <si>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</si>
  <si>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</si>
  <si>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</si>
  <si>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</si>
  <si>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</si>
  <si>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</si>
  <si>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</si>
  <si>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</si>
  <si>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</si>
  <si>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</si>
  <si>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</si>
  <si>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</si>
  <si>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</si>
  <si>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</si>
  <si>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</si>
  <si>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</si>
  <si>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</si>
  <si>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</si>
  <si>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</si>
  <si>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</si>
  <si>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</si>
  <si>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</si>
  <si>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</si>
  <si>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</si>
  <si>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</si>
  <si>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</si>
  <si>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</si>
  <si>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</si>
  <si>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</si>
  <si>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</si>
  <si>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</si>
  <si>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</si>
  <si>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</si>
  <si>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</si>
  <si>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</si>
  <si>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</si>
  <si>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</si>
  <si>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</si>
  <si>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</si>
  <si>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</si>
  <si>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</si>
  <si>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</si>
  <si>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</si>
  <si>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</si>
  <si>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</si>
  <si>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</si>
  <si>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</si>
  <si>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</si>
  <si>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</si>
  <si>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</si>
  <si>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</si>
  <si>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</si>
  <si>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</si>
  <si>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</si>
  <si>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</si>
  <si>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</si>
  <si>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</si>
  <si>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</si>
  <si>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</si>
  <si>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</si>
  <si>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</si>
  <si>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</si>
  <si>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</si>
  <si>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</si>
  <si>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</si>
  <si>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</si>
  <si>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</si>
  <si>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</si>
  <si>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</si>
  <si>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</si>
  <si>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</si>
  <si>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</si>
  <si>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</si>
  <si>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</si>
  <si>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</si>
  <si>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</si>
  <si>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</si>
  <si>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</si>
  <si>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</si>
  <si>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</si>
  <si>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</si>
  <si>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</si>
  <si>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</si>
  <si>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</si>
  <si>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</si>
  <si>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</si>
  <si>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</si>
  <si>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</si>
  <si>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</si>
  <si>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</si>
  <si>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</si>
  <si>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</si>
  <si>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</si>
  <si>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</si>
  <si>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</si>
  <si>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</si>
  <si>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</si>
  <si>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</si>
  <si>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</si>
  <si>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</si>
  <si>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</si>
  <si>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</si>
  <si>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</si>
  <si>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</si>
  <si>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</si>
  <si>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</si>
  <si>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</si>
  <si>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</si>
  <si>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</si>
  <si>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</si>
  <si>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</si>
  <si>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</si>
  <si>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</si>
  <si>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</si>
  <si>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</si>
  <si>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</si>
  <si>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</si>
  <si>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</si>
  <si>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</si>
  <si>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</si>
  <si>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</si>
  <si>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</si>
  <si>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</si>
  <si>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</si>
  <si>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</si>
  <si>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</si>
  <si>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</si>
  <si>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</si>
  <si>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</si>
  <si>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</si>
  <si>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</si>
  <si>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</si>
  <si>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</si>
  <si>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</si>
  <si>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</si>
  <si>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</si>
  <si>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</si>
  <si>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</si>
  <si>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</si>
  <si>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</si>
  <si>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</si>
  <si>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</si>
  <si>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</si>
  <si>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</si>
  <si>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</si>
  <si>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</si>
  <si>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</si>
  <si>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</si>
  <si>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</si>
  <si>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</si>
  <si>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</si>
  <si>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</si>
  <si>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</si>
  <si>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</si>
  <si>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</si>
  <si>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</si>
  <si>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</si>
  <si>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</si>
  <si>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</si>
  <si>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</si>
  <si>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</si>
  <si>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</si>
  <si>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</si>
  <si>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</si>
  <si>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</si>
  <si>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</si>
  <si>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</si>
  <si>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</si>
  <si>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</si>
  <si>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</si>
  <si>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</si>
  <si>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</si>
  <si>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</si>
  <si>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</si>
  <si>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</si>
  <si>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</si>
  <si>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</si>
  <si>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</si>
  <si>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</si>
  <si>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</si>
  <si>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</si>
  <si>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</si>
  <si>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</si>
  <si>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</si>
  <si>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</si>
  <si>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</si>
  <si>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</si>
  <si>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</si>
  <si>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</si>
  <si>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</si>
  <si>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</si>
  <si>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</si>
  <si>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</si>
  <si>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</si>
  <si>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</si>
  <si>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</si>
  <si>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</si>
  <si>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</si>
  <si>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</si>
  <si>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</si>
  <si>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</si>
  <si>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</si>
  <si>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</si>
  <si>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</si>
  <si>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</si>
  <si>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</si>
  <si>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</si>
  <si>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</si>
  <si>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</si>
  <si>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</si>
  <si>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</si>
  <si>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</si>
  <si>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</si>
  <si>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</si>
  <si>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</si>
  <si>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</si>
  <si>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</si>
  <si>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</si>
  <si>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</si>
  <si>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</si>
  <si>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</si>
  <si>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</si>
  <si>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</si>
  <si>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</si>
  <si>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</si>
  <si>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</si>
  <si>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</si>
  <si>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</si>
  <si>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</si>
  <si>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</si>
  <si>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</si>
  <si>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</si>
  <si>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</si>
  <si>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</si>
  <si>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</si>
  <si>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</si>
  <si>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</si>
  <si>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</si>
  <si>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</si>
  <si>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</si>
  <si>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</si>
  <si>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</si>
  <si>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</si>
  <si>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</si>
  <si>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</si>
  <si>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</si>
  <si>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</si>
  <si>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</si>
  <si>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</si>
  <si>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</si>
  <si>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</si>
  <si>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</si>
  <si>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</si>
  <si>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</si>
  <si>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</si>
  <si>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</si>
  <si>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</si>
  <si>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</si>
  <si>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</si>
  <si>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</si>
  <si>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</si>
  <si>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</si>
  <si>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</si>
  <si>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</si>
  <si>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</si>
  <si>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</si>
  <si>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</si>
  <si>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</si>
  <si>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</si>
  <si>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</si>
  <si>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</si>
  <si>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</si>
  <si>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</si>
  <si>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</si>
  <si>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</si>
  <si>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</si>
  <si>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</si>
  <si>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</si>
  <si>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</si>
  <si>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</si>
  <si>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</si>
  <si>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</si>
  <si>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</si>
  <si>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</si>
  <si>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</si>
  <si>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</si>
  <si>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</si>
  <si>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</si>
  <si>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</si>
  <si>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</si>
  <si>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</si>
  <si>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</si>
  <si>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</si>
  <si>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</si>
  <si>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</si>
  <si>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</si>
  <si>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</si>
  <si>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</si>
  <si>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</si>
  <si>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</si>
  <si>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</si>
  <si>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</si>
  <si>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</si>
  <si>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</si>
  <si>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</si>
  <si>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</si>
  <si>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</si>
  <si>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</si>
  <si>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</si>
  <si>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</si>
  <si>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</si>
  <si>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</si>
  <si>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</si>
  <si>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</si>
  <si>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</si>
  <si>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</si>
  <si>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</si>
  <si>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</si>
  <si>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</si>
  <si>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</si>
  <si>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</si>
  <si>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</si>
  <si>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</si>
  <si>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</si>
  <si>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</si>
  <si>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</si>
  <si>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</si>
  <si>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</si>
  <si>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</si>
  <si>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</si>
  <si>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</si>
  <si>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</si>
  <si>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</si>
  <si>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</si>
  <si>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</si>
  <si>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</si>
  <si>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</si>
  <si>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</si>
  <si>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</si>
  <si>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</si>
  <si>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</si>
  <si>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</si>
  <si>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</si>
  <si>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</si>
  <si>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</si>
  <si>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</si>
  <si>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</si>
  <si>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</si>
  <si>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</si>
  <si>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</si>
  <si>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</si>
  <si>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</si>
  <si>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</si>
  <si>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</si>
  <si>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</si>
  <si>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</si>
  <si>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</si>
  <si>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</si>
  <si>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</si>
  <si>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</si>
  <si>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</si>
  <si>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</si>
  <si>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</si>
  <si>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</si>
  <si>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</si>
  <si>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</si>
  <si>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</si>
  <si>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</si>
  <si>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</si>
  <si>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</si>
  <si>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</si>
  <si>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</si>
  <si>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</si>
  <si>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</si>
  <si>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</si>
  <si>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</si>
  <si>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</si>
  <si>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</si>
  <si>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</si>
  <si>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</si>
  <si>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</si>
  <si>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</si>
  <si>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</si>
  <si>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</si>
  <si>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</si>
  <si>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</si>
  <si>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</si>
  <si>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</si>
  <si>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</si>
  <si>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</si>
  <si>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</si>
  <si>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</si>
  <si>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</si>
  <si>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</si>
  <si>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</si>
  <si>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</si>
  <si>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</si>
  <si>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</si>
  <si>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</si>
  <si>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</si>
  <si>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</si>
  <si>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</si>
  <si>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</si>
  <si>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</si>
  <si>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</si>
  <si>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</si>
  <si>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</si>
  <si>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</si>
  <si>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</si>
  <si>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</si>
  <si>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</si>
  <si>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</si>
  <si>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</si>
  <si>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</si>
  <si>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</si>
  <si>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</si>
  <si>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</si>
  <si>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</si>
  <si>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</si>
  <si>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</si>
  <si>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</si>
  <si>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</si>
  <si>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</si>
  <si>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</si>
  <si>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</si>
  <si>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</si>
  <si>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</si>
  <si>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</si>
  <si>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</si>
  <si>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</si>
  <si>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</si>
  <si>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</si>
  <si>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</si>
  <si>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</si>
  <si>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</si>
  <si>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</si>
  <si>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</si>
  <si>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</si>
  <si>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</si>
  <si>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</si>
  <si>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</si>
  <si>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</si>
  <si>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</si>
  <si>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</si>
  <si>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</si>
  <si>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</si>
  <si>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</si>
  <si>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</si>
  <si>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</si>
  <si>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</si>
  <si>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</si>
  <si>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</si>
  <si>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</si>
  <si>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</si>
  <si>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</si>
  <si>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</si>
  <si>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</si>
  <si>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</si>
  <si>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</si>
  <si>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</si>
  <si>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</si>
  <si>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</si>
  <si>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</si>
  <si>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</si>
  <si>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</si>
  <si>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</si>
  <si>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</si>
  <si>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</si>
  <si>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</si>
  <si>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</si>
  <si>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</si>
  <si>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</si>
  <si>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</si>
  <si>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</si>
  <si>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</si>
  <si>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</si>
  <si>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</si>
  <si>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</si>
  <si>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</si>
  <si>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</si>
  <si>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</si>
  <si>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</si>
  <si>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</si>
  <si>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</si>
  <si>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</si>
  <si>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</si>
  <si>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</si>
  <si>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</si>
  <si>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</si>
  <si>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</si>
  <si>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</si>
  <si>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</si>
  <si>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</si>
  <si>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</si>
  <si>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</si>
  <si>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</si>
  <si>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</si>
  <si>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</si>
  <si>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</si>
  <si>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</si>
  <si>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</si>
  <si>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</si>
  <si>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</si>
  <si>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</si>
  <si>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</si>
  <si>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</si>
  <si>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</si>
  <si>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</si>
  <si>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</si>
  <si>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</si>
  <si>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</si>
  <si>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</si>
  <si>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</si>
  <si>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</si>
  <si>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</si>
  <si>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</si>
  <si>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</si>
  <si>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</si>
  <si>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</si>
  <si>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</si>
  <si>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</si>
  <si>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</si>
  <si>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</si>
  <si>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</si>
  <si>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</si>
  <si>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</si>
  <si>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</si>
  <si>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</si>
  <si>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</si>
  <si>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</si>
  <si>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</si>
  <si>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</si>
  <si>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</si>
  <si>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</si>
  <si>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</si>
  <si>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</si>
  <si>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</si>
  <si>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</si>
  <si>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</si>
  <si>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</si>
  <si>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</si>
  <si>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</si>
  <si>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</si>
  <si>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</si>
  <si>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</si>
  <si>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</si>
  <si>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</si>
  <si>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</si>
  <si>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</si>
  <si>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</si>
  <si>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</si>
  <si>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</si>
  <si>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</si>
  <si>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</si>
  <si>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</si>
  <si>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</si>
  <si>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</si>
  <si>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</si>
  <si>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</si>
  <si>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</si>
  <si>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</si>
  <si>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</si>
  <si>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</si>
  <si>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</si>
  <si>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</si>
  <si>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</si>
  <si>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</si>
  <si>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</si>
  <si>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</si>
  <si>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</si>
  <si>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</si>
  <si>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</si>
  <si>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</si>
  <si>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</si>
  <si>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</si>
  <si>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</si>
  <si>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</si>
  <si>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</si>
  <si>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</si>
  <si>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</si>
  <si>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</si>
  <si>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</si>
  <si>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</si>
  <si>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</si>
  <si>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</si>
  <si>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</si>
  <si>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</si>
  <si>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</si>
  <si>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</si>
  <si>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</si>
  <si>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</si>
  <si>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</si>
  <si>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</si>
  <si>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</si>
  <si>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</si>
  <si>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</si>
  <si>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</si>
  <si>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</si>
  <si>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</si>
  <si>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</si>
  <si>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</si>
  <si>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</si>
  <si>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</si>
  <si>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</si>
  <si>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</si>
  <si>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</si>
  <si>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</si>
  <si>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</si>
  <si>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</si>
  <si>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</si>
  <si>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</si>
  <si>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</si>
  <si>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</si>
  <si>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</si>
  <si>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</si>
  <si>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</si>
  <si>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</si>
  <si>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</si>
  <si>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</si>
  <si>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</si>
  <si>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</si>
  <si>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</si>
  <si>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</si>
  <si>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</si>
  <si>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</si>
  <si>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</si>
  <si>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</si>
  <si>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</si>
  <si>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</si>
  <si>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</si>
  <si>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</si>
  <si>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</si>
  <si>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</si>
  <si>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</si>
  <si>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</si>
  <si>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</si>
  <si>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</si>
  <si>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</si>
  <si>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</si>
  <si>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</si>
  <si>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</si>
  <si>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</si>
  <si>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</si>
  <si>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</si>
  <si>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</si>
  <si>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</si>
  <si>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</si>
  <si>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</si>
  <si>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</si>
  <si>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</si>
  <si>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</si>
  <si>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</si>
  <si>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</si>
  <si>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</si>
  <si>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</si>
  <si>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</si>
  <si>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</si>
  <si>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</si>
  <si>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</si>
  <si>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</si>
  <si>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</si>
  <si>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</si>
  <si>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</si>
  <si>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</si>
  <si>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</si>
  <si>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</si>
  <si>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</si>
  <si>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</si>
  <si>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</si>
  <si>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</si>
  <si>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</si>
  <si>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</si>
  <si>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</si>
  <si>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</si>
  <si>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</si>
  <si>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</si>
  <si>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</si>
  <si>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</si>
  <si>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</si>
  <si>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</si>
  <si>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</si>
  <si>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</si>
  <si>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</si>
  <si>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</si>
  <si>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</si>
  <si>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</si>
  <si>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</si>
  <si>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</si>
  <si>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</si>
  <si>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</si>
  <si>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</si>
  <si>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</si>
  <si>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</si>
  <si>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</si>
  <si>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</si>
  <si>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</si>
  <si>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</si>
  <si>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</si>
  <si>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</si>
  <si>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</si>
  <si>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</si>
  <si>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</si>
  <si>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</si>
  <si>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</si>
  <si>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</si>
  <si>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</si>
  <si>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</si>
  <si>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</si>
  <si>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</si>
  <si>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</si>
  <si>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</si>
  <si>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</si>
  <si>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</si>
  <si>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</si>
  <si>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</si>
  <si>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</si>
  <si>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</si>
  <si>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</si>
  <si>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</si>
  <si>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</si>
  <si>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</si>
  <si>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</si>
  <si>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</si>
  <si>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</si>
  <si>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</si>
  <si>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</si>
  <si>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</si>
  <si>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</si>
  <si>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</si>
  <si>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</si>
  <si>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</si>
  <si>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</si>
  <si>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</si>
  <si>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</si>
  <si>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</si>
  <si>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</si>
  <si>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</si>
  <si>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</si>
  <si>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</si>
  <si>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</si>
  <si>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</si>
  <si>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</si>
  <si>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</si>
  <si>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</si>
  <si>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</si>
  <si>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</si>
  <si>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</si>
  <si>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</si>
  <si>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</si>
  <si>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</si>
  <si>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</si>
  <si>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</si>
  <si>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</si>
  <si>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</si>
  <si>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</si>
  <si>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</si>
  <si>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</si>
  <si>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</si>
  <si>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</si>
  <si>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</si>
  <si>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</si>
  <si>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</si>
  <si>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</si>
  <si>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</si>
  <si>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</si>
  <si>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</si>
  <si>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</si>
  <si>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</si>
  <si>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</si>
  <si>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</si>
  <si>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</si>
  <si>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</si>
  <si>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</si>
  <si>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</si>
  <si>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</si>
  <si>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</si>
  <si>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</si>
  <si>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</si>
  <si>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</si>
  <si>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</si>
  <si>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</si>
  <si>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</si>
  <si>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</si>
  <si>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</si>
  <si>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</si>
  <si>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</si>
  <si>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</si>
  <si>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</si>
  <si>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</si>
  <si>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</si>
  <si>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</si>
  <si>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</si>
  <si>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</si>
  <si>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</si>
  <si>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</si>
  <si>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</si>
  <si>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</si>
  <si>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</si>
  <si>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</si>
  <si>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</si>
  <si>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</si>
  <si>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</si>
  <si>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</si>
  <si>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</si>
  <si>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</si>
  <si>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</si>
  <si>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</si>
  <si>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</si>
  <si>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</si>
  <si>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</si>
  <si>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</si>
  <si>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</si>
  <si>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</si>
  <si>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</si>
  <si>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</si>
  <si>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</si>
  <si>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</si>
  <si>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</si>
  <si>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</si>
  <si>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</si>
  <si>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</si>
  <si>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</si>
  <si>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</si>
  <si>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</si>
  <si>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</si>
  <si>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</si>
  <si>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</si>
  <si>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</si>
  <si>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</si>
  <si>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</si>
  <si>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</si>
  <si>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</si>
  <si>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</si>
  <si>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</si>
  <si>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</si>
  <si>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</si>
  <si>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</si>
  <si>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</si>
  <si>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</si>
  <si>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</si>
  <si>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</si>
  <si>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</si>
  <si>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</si>
  <si>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</si>
  <si>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</si>
  <si>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</si>
  <si>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</si>
  <si>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</si>
  <si>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</si>
  <si>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</si>
  <si>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</si>
  <si>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</si>
  <si>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</si>
  <si>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</si>
  <si>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</si>
  <si>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</si>
  <si>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</si>
  <si>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</si>
  <si>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</si>
  <si>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</si>
  <si>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</si>
  <si>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</si>
  <si>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</si>
  <si>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</si>
  <si>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</si>
  <si>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</si>
  <si>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</si>
  <si>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</si>
  <si>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</si>
  <si>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</si>
  <si>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</si>
  <si>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</si>
  <si>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</si>
  <si>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</si>
  <si>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</si>
  <si>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</si>
  <si>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</si>
  <si>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</si>
  <si>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</si>
  <si>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</si>
  <si>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</si>
  <si>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</si>
  <si>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</si>
  <si>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</si>
  <si>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</si>
  <si>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</si>
  <si>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</si>
  <si>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</si>
  <si>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</si>
  <si>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</si>
  <si>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</si>
  <si>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</si>
  <si>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</si>
  <si>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</si>
  <si>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</si>
  <si>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</si>
  <si>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</si>
  <si>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</si>
  <si>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</si>
  <si>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</si>
  <si>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</si>
  <si>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</si>
  <si>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</si>
  <si>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</si>
  <si>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</si>
  <si>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</si>
  <si>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</si>
  <si>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</si>
  <si>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</si>
  <si>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</si>
  <si>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</si>
  <si>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</si>
  <si>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</si>
  <si>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</si>
  <si>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</si>
  <si>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</si>
  <si>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</si>
  <si>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</si>
  <si>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</si>
  <si>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</si>
  <si>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</si>
  <si>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</si>
  <si>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</si>
  <si>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</si>
  <si>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</si>
  <si>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</si>
  <si>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</si>
  <si>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</si>
  <si>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</si>
  <si>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</si>
  <si>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</si>
  <si>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</si>
  <si>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</si>
  <si>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</si>
  <si>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</si>
  <si>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</si>
  <si>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</si>
  <si>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</si>
  <si>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</si>
  <si>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</si>
  <si>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</si>
  <si>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</si>
  <si>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</si>
  <si>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</si>
  <si>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</si>
  <si>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</si>
  <si>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</si>
  <si>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</si>
  <si>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</si>
  <si>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</si>
  <si>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</si>
  <si>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</si>
  <si>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</si>
  <si>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</si>
  <si>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</si>
  <si>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</si>
  <si>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</si>
  <si>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</si>
  <si>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</si>
  <si>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</si>
  <si>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</si>
  <si>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</si>
  <si>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</si>
  <si>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</si>
  <si>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</si>
  <si>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</si>
  <si>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</si>
  <si>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</si>
  <si>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</si>
  <si>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</si>
  <si>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</si>
  <si>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</si>
  <si>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</si>
  <si>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</si>
  <si>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</si>
  <si>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</si>
  <si>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</si>
  <si>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</si>
  <si>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</si>
  <si>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</si>
  <si>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</si>
  <si>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</si>
  <si>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</si>
  <si>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</si>
  <si>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</si>
  <si>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</si>
  <si>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</si>
  <si>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</si>
  <si>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</si>
  <si>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</si>
  <si>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</si>
  <si>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</si>
  <si>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</si>
  <si>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</si>
  <si>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</si>
  <si>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</si>
  <si>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</si>
  <si>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</si>
  <si>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</si>
  <si>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</si>
  <si>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</si>
  <si>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</si>
  <si>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</si>
  <si>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</si>
  <si>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</si>
  <si>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</si>
  <si>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</si>
  <si>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</si>
  <si>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</si>
  <si>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</si>
  <si>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</si>
  <si>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</si>
  <si>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</si>
  <si>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</si>
  <si>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</si>
  <si>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</si>
  <si>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</si>
  <si>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</si>
  <si>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</si>
  <si>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</si>
  <si>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</si>
  <si>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</si>
  <si>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</si>
  <si>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</si>
  <si>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</si>
  <si>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</si>
  <si>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</si>
  <si>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</si>
  <si>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</si>
  <si>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</si>
  <si>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</si>
  <si>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</si>
  <si>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</si>
  <si>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</si>
  <si>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</si>
  <si>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</si>
  <si>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</si>
  <si>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</si>
  <si>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</si>
  <si>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</si>
  <si>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</si>
  <si>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</si>
  <si>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</si>
  <si>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</si>
  <si>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</si>
  <si>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</si>
  <si>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</si>
  <si>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</si>
  <si>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</si>
  <si>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</si>
  <si>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</si>
  <si>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</si>
  <si>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</si>
  <si>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</si>
  <si>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</si>
  <si>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</si>
  <si>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</si>
  <si>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</si>
  <si>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</si>
  <si>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</si>
  <si>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</si>
  <si>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</si>
  <si>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</si>
  <si>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</si>
  <si>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</si>
  <si>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</si>
  <si>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</si>
  <si>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</si>
  <si>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</si>
  <si>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</si>
  <si>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</si>
  <si>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</si>
  <si>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</si>
  <si>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</si>
  <si>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</si>
  <si>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</si>
  <si>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</si>
  <si>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</si>
  <si>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</si>
  <si>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</si>
  <si>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</si>
  <si>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</si>
  <si>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</si>
  <si>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</si>
  <si>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</si>
  <si>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</si>
  <si>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</si>
  <si>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</si>
  <si>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</si>
  <si>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</si>
  <si>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</si>
  <si>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</si>
  <si>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</si>
  <si>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</si>
  <si>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</si>
  <si>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</si>
  <si>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</si>
  <si>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</si>
  <si>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</si>
  <si>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</si>
  <si>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</si>
  <si>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</si>
  <si>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</si>
  <si>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</si>
  <si>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</si>
  <si>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</si>
  <si>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</si>
  <si>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</si>
  <si>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</si>
  <si>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</si>
  <si>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</si>
  <si>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</si>
  <si>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</si>
  <si>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</si>
  <si>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</si>
  <si>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</si>
  <si>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</si>
  <si>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</si>
  <si>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</si>
  <si>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</si>
  <si>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</si>
  <si>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</si>
  <si>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</si>
  <si>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</si>
  <si>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</si>
  <si>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</si>
  <si>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</si>
  <si>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</si>
  <si>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</si>
  <si>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</si>
  <si>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</si>
  <si>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</si>
  <si>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</si>
  <si>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</si>
  <si>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</si>
  <si>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</si>
  <si>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</si>
  <si>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</si>
  <si>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</si>
  <si>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</si>
  <si>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</si>
  <si>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</si>
  <si>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</si>
  <si>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</si>
  <si>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</si>
  <si>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</si>
  <si>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</si>
  <si>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</si>
  <si>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</si>
  <si>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</si>
  <si>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</si>
  <si>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</si>
  <si>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</si>
  <si>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</si>
  <si>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</si>
  <si>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</si>
  <si>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</si>
  <si>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</si>
  <si>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</si>
  <si>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</si>
  <si>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</si>
  <si>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</si>
  <si>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</si>
  <si>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</si>
  <si>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</si>
  <si>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</si>
  <si>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</si>
  <si>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</si>
  <si>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</si>
  <si>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</si>
  <si>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</si>
  <si>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</si>
  <si>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</si>
  <si>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</si>
  <si>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</si>
  <si>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</si>
  <si>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</si>
  <si>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</si>
  <si>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</si>
  <si>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</si>
  <si>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</si>
  <si>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</si>
  <si>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</si>
  <si>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</si>
  <si>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</si>
  <si>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</si>
  <si>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</si>
  <si>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</si>
  <si>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</si>
  <si>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</si>
  <si>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</si>
  <si>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</si>
  <si>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</si>
  <si>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</si>
  <si>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</si>
  <si>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</si>
  <si>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</si>
  <si>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</si>
  <si>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</si>
  <si>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</si>
  <si>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</si>
  <si>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</si>
  <si>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</si>
  <si>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</si>
  <si>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</si>
  <si>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</si>
  <si>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</si>
  <si>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</si>
  <si>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</si>
  <si>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</si>
  <si>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</si>
  <si>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</si>
  <si>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</si>
  <si>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</si>
  <si>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</si>
  <si>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</si>
  <si>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</si>
  <si>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</si>
  <si>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</si>
  <si>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</si>
  <si>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</si>
  <si>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</si>
  <si>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</si>
  <si>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</si>
  <si>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</si>
  <si>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</si>
  <si>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</si>
  <si>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</si>
  <si>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</si>
  <si>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</si>
  <si>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</si>
  <si>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</si>
  <si>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</si>
  <si>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</si>
  <si>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</si>
  <si>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</si>
  <si>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</si>
  <si>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</si>
  <si>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</si>
  <si>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</si>
  <si>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</si>
  <si>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</si>
  <si>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</si>
  <si>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</si>
  <si>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</si>
  <si>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</si>
  <si>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</si>
  <si>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</si>
  <si>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</si>
  <si>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</si>
  <si>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</si>
  <si>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</si>
  <si>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</si>
  <si>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</si>
  <si>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</si>
  <si>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</si>
  <si>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</si>
  <si>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</si>
  <si>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</si>
  <si>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</si>
  <si>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</si>
  <si>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</si>
  <si>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</si>
  <si>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</si>
  <si>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</si>
  <si>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</si>
  <si>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</si>
  <si>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</si>
  <si>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</si>
  <si>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</si>
  <si>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</si>
  <si>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</si>
  <si>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</si>
  <si>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</si>
  <si>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</si>
  <si>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</si>
  <si>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</si>
  <si>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</si>
  <si>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</si>
  <si>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</si>
  <si>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</si>
  <si>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</si>
  <si>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</si>
  <si>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</si>
  <si>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</si>
  <si>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</si>
  <si>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</si>
  <si>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</si>
  <si>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</si>
  <si>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</si>
  <si>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</si>
  <si>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</si>
  <si>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</si>
  <si>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</si>
  <si>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</si>
  <si>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</si>
  <si>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</si>
  <si>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</si>
  <si>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</si>
  <si>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</si>
  <si>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</si>
  <si>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</si>
  <si>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</si>
  <si>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</si>
  <si>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</si>
  <si>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</si>
  <si>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</si>
  <si>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</si>
  <si>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</si>
  <si>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</si>
  <si>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</si>
  <si>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</si>
  <si>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</si>
  <si>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</si>
  <si>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</si>
  <si>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</si>
  <si>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</si>
  <si>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</si>
  <si>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</si>
  <si>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</si>
  <si>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</si>
  <si>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</si>
  <si>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</si>
  <si>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</si>
  <si>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</si>
  <si>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</si>
  <si>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</si>
  <si>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</si>
  <si>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</si>
  <si>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</si>
  <si>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</si>
  <si>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</si>
  <si>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</si>
  <si>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</si>
  <si>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</si>
  <si>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</si>
  <si>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</si>
  <si>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</si>
  <si>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</si>
  <si>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</si>
  <si>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</si>
  <si>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</si>
  <si>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</si>
  <si>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</si>
  <si>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</si>
  <si>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</si>
  <si>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</si>
  <si>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</si>
  <si>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</si>
  <si>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</si>
  <si>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</si>
  <si>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</si>
  <si>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</si>
  <si>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</si>
  <si>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</si>
  <si>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</si>
  <si>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</si>
  <si>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</si>
  <si>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</si>
  <si>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</si>
  <si>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</si>
  <si>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</si>
  <si>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</si>
  <si>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</si>
  <si>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</si>
  <si>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</si>
  <si>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</si>
  <si>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</si>
  <si>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</si>
  <si>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</si>
  <si>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</si>
  <si>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</si>
  <si>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</si>
  <si>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</si>
  <si>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</si>
  <si>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</si>
  <si>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</si>
  <si>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</si>
  <si>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</si>
  <si>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</si>
  <si>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</si>
  <si>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</si>
  <si>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</si>
  <si>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</si>
  <si>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</si>
  <si>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</si>
  <si>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</si>
  <si>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</si>
  <si>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</si>
  <si>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</si>
  <si>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</si>
  <si>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</si>
  <si>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</si>
  <si>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</si>
  <si>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</si>
  <si>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</si>
  <si>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</si>
  <si>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</si>
  <si>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</si>
  <si>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</si>
  <si>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</si>
  <si>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</si>
  <si>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</si>
  <si>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</si>
  <si>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</si>
  <si>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</si>
  <si>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</si>
  <si>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</si>
  <si>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</si>
  <si>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</si>
  <si>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</si>
  <si>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</si>
  <si>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</si>
  <si>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</si>
  <si>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</si>
  <si>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</si>
  <si>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</si>
  <si>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</si>
  <si>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</si>
  <si>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</si>
  <si>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</si>
  <si>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</si>
  <si>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</si>
  <si>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</si>
  <si>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</si>
  <si>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</si>
  <si>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</si>
  <si>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</si>
  <si>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</si>
  <si>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</si>
  <si>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</si>
  <si>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</si>
  <si>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</si>
  <si>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</si>
  <si>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</si>
  <si>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</si>
  <si>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</si>
  <si>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</si>
  <si>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</si>
  <si>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</si>
  <si>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</si>
  <si>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</si>
  <si>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</si>
  <si>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</si>
  <si>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</si>
  <si>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</si>
  <si>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</si>
  <si>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</si>
  <si>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</si>
  <si>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</si>
  <si>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</si>
  <si>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</si>
  <si>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</si>
  <si>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</si>
  <si>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</si>
  <si>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</si>
  <si>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</si>
  <si>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</si>
  <si>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</si>
  <si>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</si>
  <si>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</si>
  <si>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</si>
  <si>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</si>
  <si>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</si>
  <si>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</si>
  <si>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</si>
  <si>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</si>
  <si>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</si>
  <si>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</si>
  <si>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</si>
  <si>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</si>
  <si>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</si>
  <si>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</si>
  <si>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</si>
  <si>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</si>
  <si>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</si>
  <si>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</si>
  <si>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</si>
  <si>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</si>
  <si>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</si>
  <si>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</si>
  <si>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</si>
  <si>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</si>
  <si>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</si>
  <si>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</si>
  <si>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</si>
  <si>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</si>
  <si>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</si>
  <si>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</si>
  <si>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</si>
  <si>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</si>
  <si>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</si>
  <si>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</si>
  <si>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</si>
  <si>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</si>
  <si>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</si>
  <si>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</si>
  <si>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</si>
  <si>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</si>
  <si>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</si>
  <si>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</si>
  <si>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</si>
  <si>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</si>
  <si>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</si>
  <si>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</si>
  <si>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</si>
  <si>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</si>
  <si>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</si>
  <si>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</si>
  <si>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</si>
  <si>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</si>
  <si>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</si>
  <si>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</si>
  <si>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</si>
  <si>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</si>
  <si>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</si>
  <si>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</si>
  <si>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</si>
  <si>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</si>
  <si>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</si>
  <si>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</si>
  <si>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</si>
  <si>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</si>
  <si>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</si>
  <si>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</si>
  <si>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</si>
  <si>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</si>
  <si>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</si>
  <si>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</si>
  <si>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</si>
  <si>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</si>
  <si>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</si>
  <si>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</si>
  <si>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</si>
  <si>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</si>
  <si>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</si>
  <si>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</si>
  <si>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</si>
  <si>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</si>
  <si>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</si>
  <si>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</si>
  <si>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</si>
  <si>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</si>
  <si>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</si>
  <si>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</si>
  <si>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</si>
  <si>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</si>
  <si>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</si>
  <si>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</si>
  <si>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</si>
  <si>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</si>
  <si>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</si>
  <si>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</si>
  <si>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</si>
  <si>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</si>
  <si>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</si>
  <si>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</si>
  <si>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</si>
  <si>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</si>
  <si>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</si>
  <si>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</si>
  <si>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</si>
  <si>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</si>
  <si>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</si>
  <si>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</si>
  <si>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</si>
  <si>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</si>
  <si>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</si>
  <si>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</si>
  <si>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</si>
  <si>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</si>
  <si>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</si>
  <si>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</si>
  <si>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</si>
  <si>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</si>
  <si>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</si>
  <si>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</si>
  <si>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</si>
  <si>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</si>
  <si>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</si>
  <si>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</si>
  <si>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</si>
  <si>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</si>
  <si>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</si>
  <si>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</si>
  <si>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</si>
  <si>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</si>
  <si>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</si>
  <si>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</si>
  <si>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</si>
  <si>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</si>
  <si>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</si>
  <si>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</si>
  <si>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</si>
  <si>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</si>
  <si>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</si>
  <si>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</si>
  <si>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</si>
  <si>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</si>
  <si>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</si>
  <si>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</si>
  <si>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</si>
  <si>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</si>
  <si>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</si>
  <si>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</si>
  <si>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</si>
  <si>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</si>
  <si>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</si>
  <si>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</si>
  <si>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</si>
  <si>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</si>
  <si>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</si>
  <si>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</si>
  <si>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</si>
  <si>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</si>
  <si>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</si>
  <si>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</si>
  <si>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</si>
  <si>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</si>
  <si>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</si>
  <si>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</si>
  <si>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</si>
  <si>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</si>
  <si>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</si>
  <si>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</si>
  <si>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</si>
  <si>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</si>
  <si>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</si>
  <si>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</si>
  <si>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</si>
  <si>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</si>
  <si>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</si>
  <si>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</si>
  <si>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</si>
  <si>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</si>
  <si>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</si>
  <si>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</si>
  <si>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</si>
  <si>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</si>
  <si>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</si>
  <si>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</si>
  <si>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</si>
  <si>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</si>
  <si>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</si>
  <si>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</si>
  <si>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</si>
  <si>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</si>
  <si>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</si>
  <si>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</si>
  <si>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</si>
  <si>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</si>
  <si>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</si>
  <si>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</si>
  <si>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</si>
  <si>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</si>
  <si>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</si>
  <si>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</si>
  <si>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</si>
  <si>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</si>
  <si>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</si>
  <si>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</si>
  <si>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</si>
  <si>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</si>
  <si>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</si>
  <si>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</si>
  <si>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</si>
  <si>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</si>
  <si>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</si>
  <si>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</si>
  <si>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</si>
  <si>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</si>
  <si>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</si>
  <si>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</si>
  <si>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</si>
  <si>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</si>
  <si>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</si>
  <si>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</si>
  <si>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</si>
  <si>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</si>
  <si>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</si>
  <si>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</si>
  <si>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</si>
  <si>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</si>
  <si>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</si>
  <si>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</si>
  <si>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</si>
  <si>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</si>
  <si>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</si>
  <si>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</si>
  <si>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</si>
  <si>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</si>
  <si>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</si>
  <si>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</si>
  <si>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</si>
  <si>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</si>
  <si>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</si>
  <si>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</si>
  <si>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</si>
  <si>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</si>
  <si>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</si>
  <si>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</si>
  <si>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</si>
  <si>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</si>
  <si>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</si>
  <si>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</si>
  <si>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</si>
  <si>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</si>
  <si>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</si>
  <si>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</si>
  <si>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</si>
  <si>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</si>
  <si>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</si>
  <si>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</si>
  <si>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</si>
  <si>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</si>
  <si>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</si>
  <si>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</si>
  <si>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</si>
  <si>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</si>
  <si>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</si>
  <si>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</si>
  <si>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</si>
  <si>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</si>
  <si>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</si>
  <si>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</si>
  <si>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</si>
  <si>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</si>
  <si>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</si>
  <si>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</si>
  <si>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</si>
  <si>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</si>
  <si>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</si>
  <si>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</si>
  <si>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</si>
  <si>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</si>
  <si>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</si>
  <si>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</si>
  <si>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</si>
  <si>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</si>
  <si>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</si>
  <si>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</si>
  <si>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</si>
  <si>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</si>
  <si>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</si>
  <si>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</si>
  <si>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</si>
  <si>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</si>
  <si>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</si>
  <si>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</si>
  <si>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</si>
  <si>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</si>
  <si>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</si>
  <si>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</si>
  <si>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</si>
  <si>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</si>
  <si>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</si>
  <si>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</si>
  <si>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</si>
  <si>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</si>
  <si>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</si>
  <si>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</si>
  <si>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</si>
  <si>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</si>
  <si>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</si>
  <si>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</si>
  <si>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</si>
  <si>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</si>
  <si>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</si>
  <si>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</si>
  <si>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</si>
  <si>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</si>
  <si>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</si>
  <si>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</si>
  <si>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</si>
  <si>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</si>
  <si>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</si>
  <si>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</si>
  <si>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</si>
  <si>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</si>
  <si>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</si>
  <si>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</si>
  <si>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</si>
  <si>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</si>
  <si>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</si>
  <si>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</si>
  <si>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</si>
  <si>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</si>
  <si>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</si>
  <si>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</si>
  <si>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</si>
  <si>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</si>
  <si>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</si>
  <si>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</si>
  <si>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</si>
  <si>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</si>
  <si>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</si>
  <si>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</si>
  <si>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</si>
  <si>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</si>
  <si>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</si>
  <si>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</si>
  <si>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</si>
  <si>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</si>
  <si>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</si>
  <si>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</si>
  <si>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</si>
  <si>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</si>
  <si>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</si>
  <si>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</si>
  <si>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</si>
  <si>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</si>
  <si>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</si>
  <si>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</si>
  <si>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</si>
  <si>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</si>
  <si>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</si>
  <si>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</si>
  <si>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</si>
  <si>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</si>
  <si>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</si>
  <si>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</si>
  <si>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</si>
  <si>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</si>
  <si>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</si>
  <si>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</si>
  <si>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</si>
  <si>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</si>
  <si>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</si>
  <si>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</si>
  <si>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</si>
  <si>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</si>
  <si>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</si>
  <si>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</si>
  <si>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</si>
  <si>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</si>
  <si>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</si>
  <si>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</si>
  <si>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</si>
  <si>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</si>
  <si>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</si>
  <si>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</si>
  <si>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</si>
  <si>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</si>
  <si>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</si>
  <si>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</si>
  <si>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</si>
  <si>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</si>
  <si>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</si>
  <si>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</si>
  <si>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</si>
  <si>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</si>
  <si>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</si>
  <si>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</si>
  <si>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</si>
  <si>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</si>
  <si>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</si>
  <si>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</si>
  <si>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</si>
  <si>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</si>
  <si>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</si>
  <si>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</si>
  <si>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</si>
  <si>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</si>
  <si>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</si>
  <si>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</si>
  <si>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</si>
  <si>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</si>
  <si>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</si>
  <si>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</si>
  <si>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</si>
  <si>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</si>
  <si>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</si>
  <si>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</si>
  <si>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</si>
  <si>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</si>
  <si>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</si>
  <si>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</si>
  <si>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</si>
  <si>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</si>
  <si>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</si>
  <si>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</si>
  <si>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</si>
  <si>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</si>
  <si>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</si>
  <si>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</si>
  <si>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</si>
  <si>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</si>
  <si>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</si>
  <si>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</si>
  <si>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</si>
  <si>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</si>
  <si>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</si>
  <si>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</si>
  <si>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</si>
  <si>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</si>
  <si>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</si>
  <si>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</si>
  <si>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</si>
  <si>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</si>
  <si>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</si>
  <si>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</si>
  <si>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</si>
  <si>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</si>
  <si>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</si>
  <si>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</si>
  <si>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</si>
  <si>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</si>
  <si>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</si>
  <si>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</si>
  <si>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</si>
  <si>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</si>
  <si>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</si>
  <si>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</si>
  <si>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</si>
  <si>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</si>
  <si>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</si>
  <si>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</si>
  <si>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</si>
  <si>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</si>
  <si>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</si>
  <si>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</si>
  <si>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</si>
  <si>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</si>
  <si>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</si>
  <si>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</si>
  <si>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</si>
  <si>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</si>
  <si>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</si>
  <si>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</si>
  <si>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</si>
  <si>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</si>
  <si>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</si>
  <si>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</si>
  <si>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</si>
  <si>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</si>
  <si>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</si>
  <si>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</si>
  <si>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</si>
  <si>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</si>
  <si>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</si>
  <si>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</si>
  <si>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</si>
  <si>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</si>
  <si>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</si>
  <si>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</si>
  <si>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</si>
  <si>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</si>
  <si>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</si>
  <si>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</si>
  <si>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</si>
  <si>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</si>
  <si>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</si>
  <si>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</si>
  <si>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</si>
  <si>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</si>
  <si>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</si>
  <si>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</si>
  <si>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</si>
  <si>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</si>
  <si>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</si>
  <si>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</si>
  <si>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</si>
  <si>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</si>
  <si>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</si>
  <si>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</si>
  <si>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</si>
  <si>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</si>
  <si>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</si>
  <si>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</si>
  <si>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</si>
  <si>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</si>
  <si>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</si>
  <si>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</si>
  <si>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</si>
  <si>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</si>
  <si>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</si>
  <si>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</si>
  <si>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</si>
  <si>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</si>
  <si>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</si>
  <si>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</si>
  <si>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</si>
  <si>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</si>
  <si>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</si>
  <si>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</si>
  <si>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</si>
  <si>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</si>
  <si>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</si>
  <si>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</si>
  <si>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</si>
  <si>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</si>
  <si>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</si>
  <si>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</si>
  <si>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</si>
  <si>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</si>
  <si>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</si>
  <si>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</si>
  <si>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</si>
  <si>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</si>
  <si>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</si>
  <si>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</si>
  <si>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</si>
  <si>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</si>
  <si>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</si>
  <si>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</si>
  <si>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</si>
  <si>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</si>
  <si>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</si>
  <si>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</si>
  <si>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</si>
  <si>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</si>
  <si>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</si>
  <si>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</si>
  <si>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</si>
  <si>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</si>
  <si>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</si>
  <si>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</si>
  <si>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</si>
  <si>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</si>
  <si>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</si>
  <si>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</si>
  <si>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</si>
  <si>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</si>
  <si>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</si>
  <si>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</si>
  <si>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</si>
  <si>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</si>
  <si>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</si>
  <si>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</si>
  <si>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</si>
  <si>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</si>
  <si>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</si>
  <si>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</si>
  <si>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</si>
  <si>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</si>
  <si>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</si>
  <si>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</si>
  <si>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</si>
  <si>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</si>
  <si>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</si>
  <si>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</si>
  <si>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</si>
  <si>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</si>
  <si>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</si>
  <si>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</si>
  <si>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</si>
  <si>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</si>
  <si>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</si>
  <si>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</si>
  <si>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</si>
  <si>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</si>
  <si>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</si>
  <si>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</si>
  <si>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</si>
  <si>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</si>
  <si>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</si>
  <si>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</si>
  <si>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</si>
  <si>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</si>
  <si>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</si>
  <si>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</si>
  <si>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</si>
  <si>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</si>
  <si>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</si>
  <si>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</si>
  <si>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</si>
  <si>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</si>
  <si>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</si>
  <si>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</si>
  <si>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</si>
  <si>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</si>
  <si>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</si>
  <si>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</si>
  <si>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</si>
  <si>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</si>
  <si>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</si>
  <si>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</si>
  <si>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</si>
  <si>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</si>
  <si>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</si>
  <si>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</si>
  <si>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</si>
  <si>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</si>
  <si>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</si>
  <si>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</si>
  <si>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</si>
  <si>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</si>
  <si>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</si>
  <si>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</si>
  <si>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</si>
  <si>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</si>
  <si>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</si>
  <si>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</si>
  <si>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</si>
  <si>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</si>
  <si>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</si>
  <si>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</si>
  <si>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</si>
  <si>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</si>
  <si>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</si>
  <si>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</si>
  <si>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</si>
  <si>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</si>
  <si>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</si>
  <si>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</si>
  <si>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</si>
  <si>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</si>
  <si>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</si>
  <si>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</si>
  <si>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</si>
  <si>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</si>
  <si>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</si>
  <si>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</si>
  <si>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</si>
  <si>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</si>
  <si>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</si>
  <si>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</si>
  <si>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</si>
  <si>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</si>
  <si>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</si>
  <si>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</si>
  <si>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</si>
  <si>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</si>
  <si>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</si>
  <si>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</si>
  <si>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</si>
  <si>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</si>
  <si>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</si>
  <si>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</si>
  <si>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</si>
  <si>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</si>
  <si>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</si>
  <si>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</si>
  <si>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</si>
  <si>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</si>
  <si>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</si>
  <si>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</si>
  <si>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</si>
  <si>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</si>
  <si>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</si>
  <si>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</si>
  <si>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</si>
  <si>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</si>
  <si>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</si>
  <si>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</si>
  <si>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</si>
  <si>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</si>
  <si>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</si>
  <si>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</si>
  <si>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</si>
  <si>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</si>
  <si>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</si>
  <si>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</si>
  <si>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</si>
  <si>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</si>
  <si>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</si>
  <si>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</si>
  <si>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</si>
  <si>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</si>
  <si>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</si>
  <si>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</si>
  <si>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</si>
  <si>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</si>
  <si>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</si>
  <si>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</si>
  <si>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</si>
  <si>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</si>
  <si>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</si>
  <si>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</si>
  <si>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</si>
  <si>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</si>
  <si>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</si>
  <si>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</si>
  <si>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</si>
  <si>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</si>
  <si>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</si>
  <si>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</si>
  <si>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</si>
  <si>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</si>
  <si>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</si>
  <si>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</si>
  <si>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</si>
  <si>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</si>
  <si>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</si>
  <si>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</si>
  <si>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</si>
  <si>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</si>
  <si>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</si>
  <si>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</si>
  <si>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</si>
  <si>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</si>
  <si>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</si>
  <si>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</si>
  <si>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</si>
  <si>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</si>
  <si>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</si>
  <si>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</si>
  <si>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</si>
  <si>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</si>
  <si>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</si>
  <si>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</si>
  <si>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</si>
  <si>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</si>
  <si>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</si>
  <si>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</si>
  <si>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</si>
  <si>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</si>
  <si>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</si>
  <si>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</si>
  <si>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</si>
  <si>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</si>
  <si>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</si>
  <si>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</si>
  <si>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</si>
  <si>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</si>
  <si>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</si>
  <si>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</si>
  <si>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</si>
  <si>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</si>
  <si>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</si>
  <si>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</si>
  <si>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</si>
  <si>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</si>
  <si>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</si>
  <si>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</si>
  <si>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</si>
  <si>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</si>
  <si>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</si>
  <si>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</si>
  <si>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</si>
  <si>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</si>
  <si>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</si>
  <si>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</si>
  <si>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</si>
  <si>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</si>
  <si>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</si>
  <si>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</si>
  <si>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</si>
  <si>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</si>
  <si>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</si>
  <si>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</si>
  <si>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</si>
  <si>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</si>
  <si>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</si>
  <si>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</si>
  <si>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</si>
  <si>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</si>
  <si>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</si>
  <si>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</si>
  <si>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</si>
  <si>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</si>
  <si>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</si>
  <si>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</si>
  <si>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</si>
  <si>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</si>
  <si>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</si>
  <si>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</si>
  <si>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</si>
  <si>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</si>
  <si>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</si>
  <si>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</si>
  <si>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</si>
  <si>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</si>
  <si>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</si>
  <si>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</si>
  <si>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</si>
  <si>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</si>
  <si>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</si>
  <si>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</si>
  <si>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</si>
  <si>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</si>
  <si>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</si>
  <si>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</si>
  <si>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</si>
  <si>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</si>
  <si>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</si>
  <si>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</si>
  <si>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</si>
  <si>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</si>
  <si>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</si>
  <si>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</si>
  <si>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</si>
  <si>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</si>
  <si>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</si>
  <si>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</si>
  <si>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</si>
  <si>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</si>
  <si>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</si>
  <si>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</si>
  <si>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</si>
  <si>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</si>
  <si>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</si>
  <si>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</si>
  <si>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</si>
  <si>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</si>
  <si>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</si>
  <si>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</si>
  <si>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</si>
  <si>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</si>
  <si>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</si>
  <si>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</si>
  <si>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</si>
  <si>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</si>
  <si>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</si>
  <si>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</si>
  <si>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</si>
  <si>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</si>
  <si>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</si>
  <si>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</si>
  <si>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</si>
  <si>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</si>
  <si>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</si>
  <si>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</si>
  <si>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</si>
  <si>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</si>
  <si>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</si>
  <si>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</si>
  <si>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</si>
  <si>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</si>
  <si>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</si>
  <si>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</si>
  <si>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</si>
  <si>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</si>
  <si>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</si>
  <si>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</si>
  <si>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</si>
  <si>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</si>
  <si>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</si>
  <si>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</si>
  <si>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</si>
  <si>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</si>
  <si>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</si>
  <si>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</si>
  <si>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</si>
  <si>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</si>
  <si>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</si>
  <si>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</si>
  <si>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</si>
  <si>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</si>
  <si>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</si>
  <si>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</si>
  <si>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</si>
  <si>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</si>
  <si>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</si>
  <si>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</si>
  <si>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</si>
  <si>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</si>
  <si>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</si>
  <si>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</si>
  <si>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</si>
  <si>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</si>
  <si>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</si>
  <si>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</si>
  <si>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</si>
  <si>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</si>
  <si>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</si>
  <si>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</si>
  <si>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</si>
  <si>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</si>
  <si>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</si>
  <si>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</si>
  <si>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</si>
  <si>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</si>
  <si>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</si>
  <si>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</si>
  <si>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</si>
  <si>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</si>
  <si>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</si>
  <si>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</si>
  <si>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</si>
  <si>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</si>
  <si>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</si>
  <si>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</si>
  <si>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</si>
  <si>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</si>
  <si>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</si>
  <si>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</si>
  <si>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</si>
  <si>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</si>
  <si>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</si>
  <si>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</si>
  <si>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</si>
  <si>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</si>
  <si>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</si>
  <si>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</si>
  <si>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</si>
  <si>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</si>
  <si>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</si>
  <si>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</si>
  <si>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</si>
  <si>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</si>
  <si>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</si>
  <si>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</si>
  <si>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</si>
  <si>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</si>
  <si>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</si>
  <si>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</si>
  <si>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</si>
  <si>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</si>
  <si>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</si>
  <si>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</si>
  <si>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</si>
  <si>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</si>
  <si>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</si>
  <si>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</si>
  <si>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</si>
  <si>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</si>
  <si>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</si>
  <si>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</si>
  <si>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</si>
  <si>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</si>
  <si>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</si>
  <si>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</si>
  <si>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</si>
  <si>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</si>
  <si>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</si>
  <si>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</si>
  <si>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</si>
  <si>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</si>
  <si>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</si>
  <si>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</si>
  <si>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</si>
  <si>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</si>
  <si>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</si>
  <si>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</si>
  <si>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</si>
  <si>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</si>
  <si>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</si>
  <si>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</si>
  <si>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</si>
  <si>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</si>
  <si>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</si>
  <si>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</si>
  <si>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</si>
  <si>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</si>
  <si>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</si>
  <si>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</si>
  <si>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</si>
  <si>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</si>
  <si>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</si>
  <si>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</si>
  <si>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</si>
  <si>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</si>
  <si>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</si>
  <si>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</si>
  <si>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</si>
  <si>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</si>
  <si>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</si>
  <si>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</si>
  <si>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</si>
  <si>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</si>
  <si>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</si>
  <si>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</si>
  <si>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</si>
  <si>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</si>
  <si>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</si>
  <si>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</si>
  <si>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</si>
  <si>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</si>
  <si>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</si>
  <si>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</si>
  <si>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</si>
  <si>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</si>
  <si>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</si>
  <si>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</si>
  <si>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</si>
  <si>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</si>
  <si>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</si>
  <si>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</si>
  <si>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</si>
  <si>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</si>
  <si>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</si>
  <si>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</si>
  <si>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</si>
  <si>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</si>
  <si>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</si>
  <si>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</si>
  <si>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</si>
  <si>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</si>
  <si>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</si>
  <si>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</si>
  <si>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</si>
  <si>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</si>
  <si>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</si>
  <si>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</si>
  <si>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</si>
  <si>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</si>
  <si>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</si>
  <si>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</si>
  <si>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</si>
  <si>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</si>
  <si>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</si>
  <si>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</si>
  <si>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</si>
  <si>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</si>
  <si>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</si>
  <si>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</si>
  <si>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</si>
  <si>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</si>
  <si>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</si>
  <si>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</si>
  <si>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</si>
  <si>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</si>
  <si>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</si>
  <si>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</si>
  <si>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</si>
  <si>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</si>
  <si>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</si>
  <si>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</si>
  <si>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</si>
  <si>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</si>
  <si>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</si>
  <si>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</si>
  <si>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</si>
  <si>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</si>
  <si>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</si>
  <si>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</si>
  <si>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</si>
  <si>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</si>
  <si>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</si>
  <si>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</si>
  <si>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</si>
  <si>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</si>
  <si>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</si>
  <si>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</si>
  <si>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</si>
  <si>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</si>
  <si>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</si>
  <si>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</si>
  <si>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</si>
  <si>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</si>
  <si>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</si>
  <si>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</si>
  <si>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</si>
  <si>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</si>
  <si>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</si>
  <si>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</si>
  <si>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</si>
  <si>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</si>
  <si>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</si>
  <si>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</si>
  <si>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</si>
  <si>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</si>
  <si>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</si>
  <si>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</si>
  <si>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</si>
  <si>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</si>
  <si>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</si>
  <si>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</si>
  <si>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</si>
  <si>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</si>
  <si>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</si>
  <si>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</si>
  <si>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</si>
  <si>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</si>
  <si>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</si>
  <si>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</si>
  <si>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</si>
  <si>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</si>
  <si>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</si>
  <si>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</si>
  <si>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</si>
  <si>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</si>
  <si>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</si>
  <si>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</si>
  <si>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</si>
  <si>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</si>
  <si>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</si>
  <si>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</si>
  <si>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</si>
  <si>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</si>
  <si>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</si>
  <si>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</si>
  <si>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</si>
  <si>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</si>
  <si>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</si>
  <si>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</si>
  <si>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</si>
  <si>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</si>
  <si>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</si>
  <si>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</si>
  <si>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</si>
  <si>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</si>
  <si>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</si>
  <si>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</si>
  <si>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</si>
  <si>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</si>
  <si>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</si>
  <si>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</si>
  <si>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</si>
  <si>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</si>
  <si>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</si>
  <si>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</si>
  <si>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</si>
  <si>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</si>
  <si>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</si>
  <si>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</si>
  <si>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</si>
  <si>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</si>
  <si>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</si>
  <si>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</si>
  <si>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</si>
  <si>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</si>
  <si>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</si>
  <si>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</si>
  <si>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</si>
  <si>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</si>
  <si>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</si>
  <si>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</si>
  <si>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</si>
  <si>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</si>
  <si>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</si>
  <si>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</si>
  <si>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</si>
  <si>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</si>
  <si>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</si>
  <si>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</si>
  <si>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</si>
  <si>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</si>
  <si>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</si>
  <si>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</si>
  <si>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</si>
  <si>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</si>
  <si>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</si>
  <si>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</si>
  <si>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</si>
  <si>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</si>
  <si>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</si>
  <si>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</si>
  <si>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</si>
  <si>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</si>
  <si>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</si>
  <si>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</si>
  <si>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</si>
  <si>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</si>
  <si>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</si>
  <si>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</si>
  <si>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</si>
  <si>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</si>
  <si>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</si>
  <si>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</si>
  <si>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</si>
  <si>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</si>
  <si>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</si>
  <si>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</si>
  <si>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</si>
  <si>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</si>
  <si>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</si>
  <si>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</si>
  <si>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</si>
  <si>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</si>
  <si>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</si>
  <si>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</si>
  <si>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</si>
  <si>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</si>
  <si>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</si>
  <si>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</si>
  <si>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</si>
  <si>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</si>
  <si>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</si>
  <si>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</si>
  <si>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</si>
  <si>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</si>
  <si>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</si>
  <si>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</si>
  <si>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</si>
  <si>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</si>
  <si>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</si>
  <si>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</si>
  <si>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</si>
  <si>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</si>
  <si>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</si>
  <si>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</si>
  <si>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</si>
  <si>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</si>
  <si>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</si>
  <si>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</si>
  <si>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</si>
  <si>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</si>
  <si>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</si>
  <si>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</si>
  <si>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</si>
  <si>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</si>
  <si>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</si>
  <si>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</si>
  <si>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</si>
  <si>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</si>
  <si>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</si>
  <si>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</si>
  <si>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</si>
  <si>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</si>
  <si>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</si>
  <si>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</si>
  <si>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</si>
  <si>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</si>
  <si>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</si>
  <si>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</si>
  <si>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</si>
  <si>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</si>
  <si>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</si>
  <si>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</si>
  <si>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</si>
  <si>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</si>
  <si>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</si>
  <si>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</si>
  <si>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</si>
  <si>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</si>
  <si>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</si>
  <si>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</si>
  <si>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</si>
  <si>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</si>
  <si>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</si>
  <si>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</si>
  <si>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</si>
  <si>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</si>
  <si>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</si>
  <si>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</si>
  <si>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</si>
  <si>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</si>
  <si>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</si>
  <si>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</si>
  <si>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</si>
  <si>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</si>
  <si>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</si>
  <si>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</si>
  <si>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</si>
  <si>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</si>
  <si>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</si>
  <si>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</si>
  <si>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</si>
  <si>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</si>
  <si>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</si>
  <si>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</si>
  <si>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</si>
  <si>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</si>
  <si>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</si>
  <si>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</si>
  <si>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</si>
  <si>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</si>
  <si>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</si>
  <si>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</si>
  <si>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</si>
  <si>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</si>
  <si>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</si>
  <si>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</si>
  <si>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</si>
  <si>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</si>
  <si>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</si>
  <si>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</si>
  <si>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</si>
  <si>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</si>
  <si>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</si>
  <si>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</si>
  <si>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</si>
  <si>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</si>
  <si>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</si>
  <si>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</si>
  <si>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</si>
  <si>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</si>
  <si>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</si>
  <si>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</si>
  <si>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</si>
  <si>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</si>
  <si>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</si>
  <si>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</si>
  <si>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</si>
  <si>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</si>
  <si>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</si>
  <si>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</si>
  <si>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</si>
  <si>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</si>
  <si>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</si>
  <si>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</si>
  <si>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</si>
  <si>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</si>
  <si>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</si>
  <si>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</si>
  <si>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</si>
  <si>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</si>
  <si>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</si>
  <si>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</si>
  <si>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</si>
  <si>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</si>
  <si>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</si>
  <si>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</si>
  <si>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</si>
  <si>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</si>
  <si>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</si>
  <si>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</si>
  <si>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</si>
  <si>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</si>
  <si>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</si>
  <si>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</si>
  <si>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</si>
  <si>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</si>
  <si>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</si>
  <si>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</si>
  <si>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</si>
  <si>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</si>
  <si>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</si>
  <si>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</si>
  <si>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</si>
  <si>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</si>
  <si>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</si>
  <si>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</si>
  <si>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</si>
  <si>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</si>
  <si>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</si>
  <si>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</si>
  <si>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</si>
  <si>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</si>
  <si>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</si>
  <si>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</si>
  <si>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</si>
  <si>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</si>
  <si>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</si>
  <si>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</si>
  <si>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</si>
  <si>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</si>
  <si>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</si>
  <si>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</si>
  <si>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</si>
  <si>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</si>
  <si>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</si>
  <si>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</si>
  <si>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</si>
  <si>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</si>
  <si>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</si>
  <si>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</si>
  <si>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</si>
  <si>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</si>
  <si>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</si>
  <si>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</si>
  <si>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</si>
  <si>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</si>
  <si>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</si>
  <si>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</si>
  <si>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</si>
  <si>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</si>
  <si>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</si>
  <si>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</si>
  <si>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</si>
  <si>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</si>
  <si>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</si>
  <si>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</si>
  <si>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</si>
  <si>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</si>
  <si>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</si>
  <si>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</si>
  <si>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</si>
  <si>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</si>
  <si>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</si>
  <si>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</si>
  <si>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</si>
  <si>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</si>
  <si>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</si>
  <si>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</si>
  <si>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</si>
  <si>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</si>
  <si>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</si>
  <si>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</si>
  <si>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</si>
  <si>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</si>
  <si>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</si>
  <si>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</si>
  <si>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</si>
  <si>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</si>
  <si>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</si>
  <si>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</si>
  <si>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</si>
  <si>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</si>
  <si>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</si>
  <si>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</si>
  <si>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</si>
  <si>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</si>
  <si>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</si>
  <si>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</si>
  <si>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</si>
  <si>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</si>
  <si>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</si>
  <si>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</si>
  <si>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</si>
  <si>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</si>
  <si>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</si>
  <si>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</si>
  <si>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</si>
  <si>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</si>
  <si>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</si>
  <si>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</si>
  <si>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</si>
  <si>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</si>
  <si>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</si>
  <si>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</si>
  <si>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</si>
  <si>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</si>
  <si>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</si>
  <si>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</si>
  <si>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</si>
  <si>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</si>
  <si>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</si>
  <si>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</si>
  <si>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</si>
  <si>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</si>
  <si>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</si>
  <si>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</si>
  <si>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</si>
  <si>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</si>
  <si>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</si>
  <si>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</si>
  <si>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</si>
  <si>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</si>
  <si>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</si>
  <si>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</si>
  <si>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</si>
  <si>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</si>
  <si>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</si>
  <si>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</si>
  <si>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</si>
  <si>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</si>
  <si>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</si>
  <si>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</si>
  <si>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</si>
  <si>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</si>
  <si>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</si>
  <si>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</si>
  <si>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</si>
  <si>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</si>
  <si>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</si>
  <si>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</si>
  <si>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</si>
  <si>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</si>
  <si>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</si>
  <si>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</si>
  <si>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</si>
  <si>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</si>
  <si>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</si>
  <si>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</si>
  <si>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</si>
  <si>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</si>
  <si>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</si>
  <si>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</si>
  <si>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</si>
  <si>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</si>
  <si>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</si>
  <si>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</si>
  <si>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</si>
  <si>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</si>
  <si>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</si>
  <si>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</si>
  <si>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</si>
  <si>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</si>
  <si>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</si>
  <si>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</si>
  <si>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</si>
  <si>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</si>
  <si>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</si>
  <si>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</si>
  <si>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</si>
  <si>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</si>
  <si>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</si>
  <si>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</si>
  <si>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</si>
  <si>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</si>
  <si>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</si>
  <si>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</si>
  <si>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</si>
  <si>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</si>
  <si>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</si>
  <si>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</si>
  <si>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</si>
  <si>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</si>
  <si>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</si>
  <si>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</si>
  <si>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</si>
  <si>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</si>
  <si>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</si>
  <si>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</si>
  <si>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</si>
  <si>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</si>
  <si>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</si>
  <si>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</si>
  <si>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</si>
  <si>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</si>
  <si>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</si>
  <si>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</si>
  <si>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</si>
  <si>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</si>
  <si>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</si>
  <si>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</si>
  <si>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</si>
  <si>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</si>
  <si>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</si>
  <si>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</si>
  <si>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</si>
  <si>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</si>
  <si>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</si>
  <si>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</si>
  <si>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</si>
  <si>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</si>
  <si>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</si>
  <si>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</si>
  <si>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</si>
  <si>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</si>
  <si>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</si>
  <si>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</si>
  <si>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</si>
  <si>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</si>
  <si>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</si>
  <si>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</si>
  <si>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</si>
  <si>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</si>
  <si>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</si>
  <si>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</si>
  <si>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</si>
  <si>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</si>
  <si>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</si>
  <si>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</si>
  <si>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</si>
  <si>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</si>
  <si>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</si>
  <si>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</si>
  <si>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</si>
  <si>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</si>
  <si>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</si>
  <si>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</si>
  <si>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</si>
  <si>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</si>
  <si>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</si>
  <si>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</si>
  <si>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</si>
  <si>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</si>
  <si>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</si>
  <si>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</si>
  <si>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</si>
  <si>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</si>
  <si>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</si>
  <si>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</si>
  <si>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</si>
  <si>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</si>
  <si>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</si>
  <si>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</si>
  <si>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</si>
  <si>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</si>
  <si>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</si>
  <si>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</si>
  <si>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</si>
  <si>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</si>
  <si>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</si>
  <si>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</si>
  <si>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</si>
  <si>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</si>
  <si>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</si>
  <si>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</si>
  <si>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</si>
  <si>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</si>
  <si>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</si>
  <si>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</si>
  <si>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</si>
  <si>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</si>
  <si>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</si>
  <si>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</si>
  <si>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</si>
  <si>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</si>
  <si>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</si>
  <si>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</si>
  <si>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</si>
  <si>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</si>
  <si>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</si>
  <si>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</si>
  <si>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</si>
  <si>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</si>
  <si>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</si>
  <si>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</si>
  <si>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</si>
  <si>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</si>
  <si>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</si>
  <si>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</si>
  <si>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</si>
  <si>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</si>
  <si>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</si>
  <si>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</si>
  <si>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</si>
  <si>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</si>
  <si>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</si>
  <si>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</si>
  <si>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</si>
  <si>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</si>
  <si>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</si>
  <si>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</si>
  <si>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</si>
  <si>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</si>
  <si>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</si>
  <si>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</si>
  <si>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</si>
  <si>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</si>
  <si>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</si>
  <si>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</si>
  <si>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</si>
  <si>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</si>
  <si>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</si>
  <si>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</si>
  <si>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</si>
  <si>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</si>
  <si>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</si>
  <si>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</si>
  <si>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</si>
  <si>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</si>
  <si>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</si>
  <si>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</si>
  <si>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</si>
  <si>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</si>
  <si>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</si>
  <si>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</si>
  <si>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</si>
  <si>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</si>
  <si>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</si>
  <si>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</si>
  <si>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</si>
  <si>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</si>
  <si>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</si>
  <si>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</si>
  <si>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</si>
  <si>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</si>
  <si>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</si>
  <si>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</si>
  <si>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</si>
  <si>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</si>
  <si>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</si>
  <si>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</si>
  <si>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</si>
  <si>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</si>
  <si>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</si>
  <si>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</si>
  <si>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</si>
  <si>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</si>
  <si>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</si>
  <si>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</si>
  <si>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</si>
  <si>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</si>
  <si>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</si>
  <si>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</si>
  <si>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</si>
  <si>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</si>
  <si>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</si>
  <si>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</si>
  <si>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</si>
  <si>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</si>
  <si>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</si>
  <si>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</si>
  <si>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</si>
  <si>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</si>
  <si>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</si>
  <si>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</si>
  <si>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</si>
  <si>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</si>
  <si>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</si>
  <si>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</si>
  <si>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</si>
  <si>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</si>
  <si>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</si>
  <si>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</si>
  <si>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</si>
  <si>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</si>
  <si>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</si>
  <si>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</si>
  <si>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</si>
  <si>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</si>
  <si>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</si>
  <si>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</si>
  <si>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</si>
  <si>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</si>
  <si>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</si>
  <si>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</si>
  <si>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</si>
  <si>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</si>
  <si>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</si>
  <si>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</si>
  <si>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</si>
  <si>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</si>
  <si>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</si>
  <si>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</si>
  <si>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</si>
  <si>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</si>
  <si>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</si>
  <si>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</si>
  <si>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</si>
  <si>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</si>
  <si>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</si>
  <si>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</si>
  <si>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</si>
  <si>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</si>
  <si>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</si>
  <si>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</si>
  <si>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</si>
  <si>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</si>
  <si>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</si>
  <si>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</si>
  <si>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</si>
  <si>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</si>
  <si>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</si>
  <si>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</si>
  <si>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</si>
  <si>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</si>
  <si>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</si>
  <si>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</si>
  <si>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</si>
  <si>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</si>
  <si>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</si>
  <si>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</si>
  <si>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</si>
  <si>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</si>
  <si>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</si>
  <si>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</si>
  <si>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</si>
  <si>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</si>
  <si>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</si>
  <si>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</si>
  <si>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</si>
  <si>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</si>
  <si>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</si>
  <si>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</si>
  <si>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</si>
  <si>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</si>
  <si>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</si>
  <si>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</si>
  <si>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</si>
  <si>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</si>
  <si>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</si>
  <si>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</si>
  <si>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</si>
  <si>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</si>
  <si>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</si>
  <si>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</si>
  <si>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</si>
  <si>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</si>
  <si>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</si>
  <si>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</si>
  <si>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</si>
  <si>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</si>
  <si>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</si>
  <si>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</si>
  <si>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</si>
  <si>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</si>
  <si>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</si>
  <si>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</si>
  <si>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</si>
  <si>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</si>
  <si>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</si>
  <si>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</si>
  <si>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</si>
  <si>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</si>
  <si>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</si>
  <si>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</si>
  <si>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</si>
  <si>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</si>
  <si>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</si>
  <si>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</si>
  <si>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</si>
  <si>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</si>
  <si>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</si>
  <si>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</si>
  <si>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</si>
  <si>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</si>
  <si>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</si>
  <si>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</si>
  <si>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</si>
  <si>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</si>
  <si>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</si>
  <si>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</si>
  <si>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</si>
  <si>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</si>
  <si>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</si>
  <si>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</si>
  <si>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</si>
  <si>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</si>
  <si>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</si>
  <si>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</si>
  <si>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</si>
  <si>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</si>
  <si>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</si>
  <si>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</si>
  <si>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</si>
  <si>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</si>
  <si>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</si>
  <si>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</si>
  <si>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</si>
  <si>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</si>
  <si>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</si>
  <si>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</si>
  <si>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</si>
  <si>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</si>
  <si>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</si>
  <si>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</si>
  <si>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</si>
  <si>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</si>
  <si>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</si>
  <si>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</si>
  <si>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</si>
  <si>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</si>
  <si>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</si>
  <si>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</si>
  <si>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</si>
  <si>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</si>
  <si>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</si>
  <si>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</si>
  <si>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</si>
  <si>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</si>
  <si>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</si>
  <si>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</si>
  <si>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</si>
  <si>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</si>
  <si>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</si>
  <si>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</si>
  <si>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</si>
  <si>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</si>
  <si>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</si>
  <si>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</si>
  <si>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</si>
  <si>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</si>
  <si>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</si>
  <si>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</si>
  <si>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</si>
  <si>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</si>
  <si>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</si>
  <si>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</si>
  <si>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</si>
  <si>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</si>
  <si>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</si>
  <si>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</si>
  <si>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</si>
  <si>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</si>
  <si>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</si>
  <si>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</si>
  <si>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</si>
  <si>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</si>
  <si>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</si>
  <si>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</si>
  <si>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</si>
  <si>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</si>
  <si>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</si>
  <si>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</si>
  <si>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</si>
  <si>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</si>
  <si>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</si>
  <si>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</si>
  <si>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</si>
  <si>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</si>
  <si>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</si>
  <si>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</si>
  <si>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</si>
  <si>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</si>
  <si>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</si>
  <si>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</si>
  <si>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</si>
  <si>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</si>
  <si>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</si>
  <si>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</si>
  <si>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</si>
  <si>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</si>
  <si>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</si>
  <si>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</si>
  <si>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</si>
  <si>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</si>
  <si>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</si>
  <si>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</si>
  <si>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</si>
  <si>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</si>
  <si>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</si>
  <si>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</si>
  <si>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</si>
  <si>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</si>
  <si>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</si>
  <si>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</si>
  <si>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</si>
  <si>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</si>
  <si>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</si>
  <si>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</si>
  <si>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</si>
  <si>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</si>
  <si>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</si>
  <si>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</si>
  <si>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</si>
  <si>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</si>
  <si>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</si>
  <si>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</si>
  <si>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</si>
  <si>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</si>
  <si>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</si>
  <si>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</si>
  <si>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</si>
  <si>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</si>
  <si>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</si>
  <si>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</si>
  <si>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</si>
  <si>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</si>
  <si>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</si>
  <si>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</si>
  <si>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</si>
  <si>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</si>
  <si>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</si>
  <si>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</si>
  <si>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</si>
  <si>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</si>
  <si>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</si>
  <si>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</si>
  <si>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</si>
  <si>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</si>
  <si>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</si>
  <si>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</si>
  <si>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</si>
  <si>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</si>
  <si>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</si>
  <si>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</si>
  <si>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</si>
  <si>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</si>
  <si>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</si>
  <si>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</si>
  <si>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</si>
  <si>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</si>
  <si>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</si>
  <si>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</si>
  <si>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</si>
  <si>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</si>
  <si>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</si>
  <si>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</si>
  <si>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</si>
  <si>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</si>
  <si>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</si>
  <si>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</si>
  <si>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</si>
  <si>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</si>
  <si>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</si>
  <si>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</si>
  <si>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</si>
  <si>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</si>
  <si>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</si>
  <si>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</si>
  <si>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</si>
  <si>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</si>
  <si>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</si>
  <si>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</si>
  <si>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</si>
  <si>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</si>
  <si>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</si>
  <si>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</si>
  <si>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</si>
  <si>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</si>
  <si>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</si>
  <si>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</si>
  <si>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</si>
  <si>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</si>
  <si>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</si>
  <si>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</si>
  <si>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</si>
  <si>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</si>
  <si>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</si>
  <si>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</si>
  <si>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</si>
  <si>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</si>
  <si>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</si>
  <si>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</si>
  <si>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</si>
  <si>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</si>
  <si>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</si>
  <si>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</si>
  <si>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</si>
  <si>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</si>
  <si>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</si>
  <si>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</si>
  <si>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</si>
  <si>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</si>
  <si>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</si>
  <si>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</si>
  <si>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</si>
  <si>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</si>
  <si>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</si>
  <si>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</si>
  <si>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</si>
  <si>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</si>
  <si>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</si>
  <si>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</si>
  <si>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</si>
  <si>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</si>
  <si>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</si>
  <si>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</si>
  <si>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</si>
  <si>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</si>
  <si>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</si>
  <si>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</si>
  <si>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</si>
  <si>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</si>
  <si>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</si>
  <si>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</si>
  <si>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</si>
  <si>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</si>
  <si>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</si>
  <si>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</si>
  <si>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</si>
  <si>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</si>
  <si>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</si>
  <si>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</si>
  <si>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</si>
  <si>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</si>
  <si>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</si>
  <si>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</si>
  <si>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</si>
  <si>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</si>
  <si>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</si>
  <si>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</si>
  <si>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</si>
  <si>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</si>
  <si>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</si>
  <si>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</si>
  <si>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</si>
  <si>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</si>
  <si>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</si>
  <si>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</si>
  <si>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</si>
  <si>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</si>
  <si>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</si>
  <si>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</si>
  <si>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</si>
  <si>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</si>
  <si>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</si>
  <si>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</si>
  <si>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</si>
  <si>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</si>
  <si>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</si>
  <si>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</si>
  <si>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</si>
  <si>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</si>
  <si>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</si>
  <si>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</si>
  <si>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</si>
  <si>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</si>
  <si>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</si>
  <si>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</si>
  <si>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</si>
  <si>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</si>
  <si>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</si>
  <si>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</si>
  <si>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</si>
  <si>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</si>
  <si>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</si>
  <si>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</si>
  <si>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</si>
  <si>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</si>
  <si>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</si>
  <si>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</si>
  <si>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</si>
  <si>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</si>
  <si>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</si>
  <si>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</si>
  <si>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</si>
  <si>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</si>
  <si>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</si>
  <si>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</si>
  <si>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</si>
  <si>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</si>
  <si>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</si>
  <si>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</si>
  <si>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</si>
  <si>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</si>
  <si>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</si>
  <si>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</si>
  <si>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</si>
  <si>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</si>
  <si>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</si>
  <si>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</si>
  <si>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</si>
  <si>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</si>
  <si>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</si>
  <si>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</si>
  <si>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</si>
  <si>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</si>
  <si>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</si>
  <si>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</si>
  <si>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</si>
  <si>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</si>
  <si>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</si>
  <si>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</si>
  <si>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</si>
  <si>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</si>
  <si>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</si>
  <si>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</si>
  <si>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</si>
  <si>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</si>
  <si>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</si>
  <si>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</si>
  <si>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</si>
  <si>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</si>
  <si>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</si>
  <si>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</si>
  <si>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</si>
  <si>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</si>
  <si>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</si>
  <si>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</si>
  <si>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</si>
  <si>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</si>
  <si>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</si>
  <si>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</si>
  <si>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</si>
  <si>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</si>
  <si>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</si>
  <si>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</si>
  <si>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</si>
  <si>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</si>
  <si>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</si>
  <si>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</si>
  <si>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</si>
  <si>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</si>
  <si>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</si>
  <si>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</si>
  <si>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</si>
  <si>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</si>
  <si>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</si>
  <si>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</si>
  <si>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</si>
  <si>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</si>
  <si>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</si>
  <si>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</si>
  <si>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</si>
  <si>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</si>
  <si>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</si>
  <si>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</si>
  <si>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</si>
  <si>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</si>
  <si>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</si>
  <si>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</si>
  <si>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</si>
  <si>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</si>
  <si>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</si>
  <si>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</si>
  <si>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</si>
  <si>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</si>
  <si>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</si>
  <si>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</si>
  <si>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</si>
  <si>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</si>
  <si>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</si>
  <si>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</si>
  <si>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</si>
  <si>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</si>
  <si>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</si>
  <si>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</si>
  <si>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</si>
  <si>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</si>
  <si>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</si>
  <si>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</si>
  <si>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</si>
  <si>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</si>
  <si>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</si>
  <si>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</si>
  <si>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</si>
  <si>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</si>
  <si>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</si>
  <si>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</si>
  <si>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</si>
  <si>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</si>
  <si>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</si>
  <si>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</si>
  <si>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</si>
  <si>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</si>
  <si>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</si>
  <si>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</si>
  <si>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</si>
  <si>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</si>
  <si>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</si>
  <si>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</si>
  <si>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</si>
  <si>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</si>
  <si>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</si>
  <si>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</si>
  <si>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</si>
  <si>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</si>
  <si>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</si>
  <si>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</si>
  <si>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</si>
  <si>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</si>
  <si>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</si>
  <si>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</si>
  <si>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</si>
  <si>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</si>
  <si>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</si>
  <si>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</si>
  <si>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</si>
  <si>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</si>
  <si>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</si>
  <si>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</si>
  <si>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</si>
  <si>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</si>
  <si>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</si>
  <si>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</si>
  <si>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</si>
  <si>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</si>
  <si>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</si>
  <si>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</si>
  <si>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</si>
  <si>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</si>
  <si>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</si>
  <si>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</si>
  <si>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</si>
  <si>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</si>
  <si>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</si>
  <si>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</si>
  <si>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</si>
  <si>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</si>
  <si>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</si>
  <si>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</si>
  <si>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</si>
  <si>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</si>
  <si>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</si>
  <si>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</si>
  <si>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</si>
  <si>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</si>
  <si>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</si>
  <si>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</si>
  <si>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</si>
  <si>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</si>
  <si>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</si>
  <si>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</si>
  <si>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</si>
  <si>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</si>
  <si>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</si>
  <si>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</si>
  <si>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</si>
  <si>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</si>
  <si>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</si>
  <si>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</si>
  <si>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</si>
  <si>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</si>
  <si>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</si>
  <si>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</si>
  <si>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</si>
  <si>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</si>
  <si>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</si>
  <si>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</si>
  <si>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</si>
  <si>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</si>
  <si>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</si>
  <si>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</si>
  <si>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</si>
  <si>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</si>
  <si>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</si>
  <si>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</si>
  <si>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</si>
  <si>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</si>
  <si>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</si>
  <si>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</si>
  <si>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</si>
  <si>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</si>
  <si>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</si>
  <si>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</si>
  <si>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</si>
  <si>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</si>
  <si>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</si>
  <si>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</si>
  <si>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</si>
  <si>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</si>
  <si>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</si>
  <si>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</si>
  <si>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</si>
  <si>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</si>
  <si>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</si>
  <si>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</si>
  <si>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</si>
  <si>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</si>
  <si>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</si>
  <si>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</si>
  <si>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</si>
  <si>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</si>
  <si>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</si>
  <si>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</si>
  <si>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</si>
  <si>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</si>
  <si>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</si>
  <si>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</si>
  <si>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</si>
  <si>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</si>
  <si>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</si>
  <si>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</si>
  <si>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</si>
  <si>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</si>
  <si>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</si>
  <si>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</si>
  <si>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</si>
  <si>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</si>
  <si>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</si>
  <si>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</si>
  <si>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</si>
  <si>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</si>
  <si>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</si>
  <si>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</si>
  <si>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</si>
  <si>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</si>
  <si>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</si>
  <si>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</si>
  <si>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</si>
  <si>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</si>
  <si>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</si>
  <si>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</si>
  <si>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</si>
  <si>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</si>
  <si>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</si>
  <si>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</si>
  <si>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</si>
  <si>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</si>
  <si>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</si>
  <si>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</si>
  <si>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</si>
  <si>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</si>
  <si>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</si>
  <si>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</si>
  <si>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</si>
  <si>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</si>
  <si>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</si>
  <si>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</si>
  <si>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</si>
  <si>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</si>
  <si>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</si>
  <si>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</si>
  <si>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</si>
  <si>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</si>
  <si>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</si>
  <si>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</si>
  <si>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</si>
  <si>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</si>
  <si>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</si>
  <si>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</si>
  <si>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</si>
  <si>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</si>
  <si>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</si>
  <si>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</si>
  <si>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</si>
  <si>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</si>
  <si>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</si>
  <si>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</si>
  <si>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</si>
  <si>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</si>
  <si>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</si>
  <si>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</si>
  <si>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</si>
  <si>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</si>
  <si>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</si>
  <si>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</si>
  <si>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</si>
  <si>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</si>
  <si>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</si>
  <si>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</si>
  <si>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</si>
  <si>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</si>
  <si>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</si>
  <si>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</si>
  <si>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</si>
  <si>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</si>
  <si>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</si>
  <si>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</si>
  <si>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</si>
  <si>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</si>
  <si>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</si>
  <si>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</si>
  <si>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</si>
  <si>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</si>
  <si>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</si>
  <si>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</si>
  <si>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</si>
  <si>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</si>
  <si>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</si>
  <si>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</si>
  <si>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</si>
  <si>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</si>
  <si>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</si>
  <si>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</si>
  <si>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</si>
  <si>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</si>
  <si>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</si>
  <si>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</si>
  <si>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</si>
  <si>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</si>
  <si>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</si>
  <si>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</si>
  <si>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</si>
  <si>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</si>
  <si>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</si>
  <si>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</si>
  <si>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</si>
  <si>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</si>
  <si>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</si>
  <si>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</si>
  <si>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</si>
  <si>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</si>
  <si>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</si>
  <si>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</si>
  <si>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</si>
  <si>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</si>
  <si>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</si>
  <si>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</si>
  <si>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</si>
  <si>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</si>
  <si>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</si>
  <si>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</si>
  <si>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</si>
  <si>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</si>
  <si>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</si>
  <si>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</si>
  <si>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</si>
  <si>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</si>
  <si>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</si>
  <si>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</si>
  <si>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</si>
  <si>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</si>
  <si>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</si>
  <si>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</si>
  <si>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</si>
  <si>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</si>
  <si>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</si>
  <si>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</si>
  <si>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</si>
  <si>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</si>
  <si>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</si>
  <si>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</si>
  <si>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</si>
  <si>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</si>
  <si>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</si>
  <si>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</si>
  <si>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</si>
  <si>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</si>
  <si>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</si>
  <si>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</si>
  <si>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</si>
  <si>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</si>
  <si>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</si>
  <si>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</si>
  <si>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</si>
  <si>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</si>
  <si>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</si>
  <si>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</si>
  <si>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</si>
  <si>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</si>
  <si>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</si>
  <si>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</si>
  <si>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</si>
  <si>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</si>
  <si>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</si>
  <si>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</si>
  <si>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</si>
  <si>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</si>
  <si>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</si>
  <si>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</si>
  <si>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</si>
  <si>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</si>
  <si>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</si>
  <si>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</si>
  <si>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</si>
  <si>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</si>
  <si>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</si>
  <si>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</si>
  <si>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</si>
  <si>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</si>
  <si>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</si>
  <si>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</si>
  <si>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</si>
  <si>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</si>
  <si>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</si>
  <si>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</si>
  <si>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</si>
  <si>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</si>
  <si>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</si>
  <si>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</si>
  <si>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</si>
  <si>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</si>
  <si>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</si>
  <si>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</si>
  <si>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</si>
  <si>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</si>
  <si>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</si>
  <si>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</si>
  <si>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</si>
  <si>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</si>
  <si>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</si>
  <si>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</si>
  <si>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</si>
  <si>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</si>
  <si>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</si>
  <si>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</si>
  <si>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</si>
  <si>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</si>
  <si>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</si>
  <si>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</si>
  <si>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</si>
  <si>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</si>
  <si>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</si>
  <si>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</si>
  <si>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</si>
  <si>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</si>
  <si>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</si>
  <si>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</si>
  <si>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</si>
  <si>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</si>
  <si>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</si>
  <si>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</si>
  <si>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</si>
  <si>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</si>
  <si>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</si>
  <si>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</si>
  <si>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</si>
  <si>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</si>
  <si>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</si>
  <si>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</si>
  <si>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</si>
  <si>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</si>
  <si>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</si>
  <si>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</si>
  <si>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</si>
  <si>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</si>
  <si>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</si>
  <si>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</si>
  <si>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</si>
  <si>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</si>
  <si>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</si>
  <si>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</si>
  <si>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</si>
  <si>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</si>
  <si>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</si>
  <si>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</si>
  <si>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</si>
  <si>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</si>
  <si>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</si>
  <si>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</si>
  <si>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</si>
  <si>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</si>
  <si>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</si>
  <si>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</si>
  <si>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</si>
  <si>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</si>
  <si>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</si>
  <si>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</si>
  <si>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</si>
  <si>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</si>
  <si>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</si>
  <si>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</si>
  <si>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</si>
  <si>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</si>
  <si>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</si>
  <si>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</si>
  <si>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</si>
  <si>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</si>
  <si>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</si>
  <si>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</si>
  <si>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</si>
  <si>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</si>
  <si>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</si>
  <si>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</si>
  <si>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</si>
  <si>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</si>
  <si>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</si>
  <si>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</si>
  <si>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</si>
  <si>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</si>
  <si>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</si>
  <si>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</si>
  <si>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</si>
  <si>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</si>
  <si>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</si>
  <si>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</si>
  <si>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</si>
  <si>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</si>
  <si>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</si>
  <si>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</si>
  <si>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</si>
  <si>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</si>
  <si>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</si>
  <si>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</si>
  <si>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</si>
  <si>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</si>
  <si>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</si>
  <si>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</si>
  <si>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</si>
  <si>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</si>
  <si>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</si>
  <si>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</si>
  <si>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</si>
  <si>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</si>
  <si>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</si>
  <si>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</si>
  <si>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</si>
  <si>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</si>
  <si>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</si>
  <si>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</si>
  <si>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</si>
  <si>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</si>
  <si>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</si>
  <si>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</si>
  <si>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</si>
  <si>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</si>
  <si>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</si>
  <si>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</si>
  <si>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</si>
  <si>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</si>
  <si>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</si>
  <si>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</si>
  <si>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</si>
  <si>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</si>
  <si>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</si>
  <si>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</si>
  <si>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</si>
  <si>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</si>
  <si>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</si>
  <si>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</si>
  <si>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</si>
  <si>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</si>
  <si>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</si>
  <si>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</si>
  <si>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</si>
  <si>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</si>
  <si>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</si>
  <si>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</si>
  <si>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</si>
  <si>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</si>
  <si>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</si>
  <si>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</si>
  <si>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</si>
  <si>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</si>
  <si>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</si>
  <si>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</si>
  <si>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</si>
  <si>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</si>
  <si>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</si>
  <si>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</si>
  <si>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</si>
  <si>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</si>
  <si>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</si>
  <si>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</si>
  <si>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</si>
  <si>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</si>
  <si>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</si>
  <si>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</si>
  <si>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</si>
  <si>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</si>
  <si>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</si>
  <si>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</si>
  <si>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</si>
  <si>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</si>
  <si>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</si>
  <si>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</si>
  <si>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</si>
  <si>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</si>
  <si>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</si>
  <si>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</si>
  <si>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</si>
  <si>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</si>
  <si>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</si>
  <si>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</si>
  <si>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</si>
  <si>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</si>
  <si>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</si>
  <si>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</si>
  <si>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</si>
  <si>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</si>
  <si>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</si>
  <si>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</si>
  <si>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</si>
  <si>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</si>
  <si>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</si>
  <si>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</si>
  <si>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</si>
  <si>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</si>
  <si>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</si>
  <si>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</si>
  <si>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</si>
  <si>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</si>
  <si>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</si>
  <si>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</si>
  <si>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</si>
  <si>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</si>
  <si>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</si>
  <si>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</si>
  <si>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</si>
  <si>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</si>
  <si>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</si>
  <si>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</si>
  <si>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</si>
  <si>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</si>
  <si>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</si>
  <si>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</si>
  <si>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</si>
  <si>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</si>
  <si>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</si>
  <si>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</si>
  <si>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</si>
  <si>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</si>
  <si>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</si>
  <si>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</si>
  <si>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</si>
  <si>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</si>
  <si>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</si>
  <si>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</si>
  <si>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</si>
  <si>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</si>
  <si>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</si>
  <si>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</si>
  <si>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</si>
  <si>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</si>
  <si>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</si>
  <si>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</si>
  <si>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</si>
  <si>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</si>
  <si>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</si>
  <si>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</si>
  <si>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</si>
  <si>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</si>
  <si>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</si>
  <si>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</si>
  <si>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</si>
  <si>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</si>
  <si>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</si>
  <si>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</si>
  <si>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</si>
  <si>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</si>
  <si>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</si>
  <si>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</si>
  <si>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</si>
  <si>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</si>
  <si>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</si>
  <si>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</si>
  <si>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</si>
  <si>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</si>
  <si>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</si>
  <si>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</si>
  <si>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</si>
  <si>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</si>
  <si>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</si>
  <si>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</si>
  <si>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</si>
  <si>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</si>
  <si>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</si>
  <si>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</si>
  <si>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</si>
  <si>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</si>
  <si>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</si>
  <si>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</si>
  <si>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</si>
  <si>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</si>
  <si>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</si>
  <si>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</si>
  <si>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</si>
  <si>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</si>
  <si>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</si>
  <si>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</si>
  <si>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</si>
  <si>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</si>
  <si>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</si>
  <si>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</si>
  <si>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</si>
  <si>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</si>
  <si>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</si>
  <si>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</si>
  <si>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</si>
  <si>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</si>
  <si>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</si>
  <si>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</si>
  <si>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</si>
  <si>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</si>
  <si>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</si>
  <si>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</si>
  <si>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</si>
  <si>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</si>
  <si>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</si>
  <si>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</si>
  <si>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</si>
  <si>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</si>
  <si>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</si>
  <si>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</si>
  <si>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</si>
  <si>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</si>
  <si>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</si>
  <si>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</si>
  <si>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</si>
  <si>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</si>
  <si>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</si>
  <si>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</si>
  <si>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</si>
  <si>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</si>
  <si>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</si>
  <si>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</si>
  <si>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</si>
  <si>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</si>
  <si>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</si>
  <si>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</si>
  <si>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</si>
  <si>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</si>
  <si>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</si>
  <si>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</si>
  <si>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</si>
  <si>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</si>
  <si>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</si>
  <si>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</si>
  <si>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</si>
  <si>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</si>
  <si>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</si>
  <si>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</si>
  <si>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</si>
  <si>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</si>
  <si>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</si>
  <si>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</si>
  <si>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</si>
  <si>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</si>
  <si>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</si>
  <si>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</si>
  <si>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</si>
  <si>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</si>
  <si>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</si>
  <si>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</si>
  <si>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</si>
  <si>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</si>
  <si>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</si>
  <si>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</si>
  <si>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</si>
  <si>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</si>
  <si>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</si>
  <si>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</si>
  <si>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</si>
  <si>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</si>
  <si>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</si>
  <si>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</si>
  <si>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</si>
  <si>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</si>
  <si>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</si>
  <si>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</si>
  <si>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</si>
  <si>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</si>
  <si>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</si>
  <si>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</si>
  <si>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</si>
  <si>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</si>
  <si>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</si>
  <si>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</si>
  <si>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</si>
  <si>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</si>
  <si>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</si>
  <si>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</si>
  <si>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</si>
  <si>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</si>
  <si>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</si>
  <si>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</si>
  <si>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</si>
  <si>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</si>
  <si>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</si>
  <si>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</si>
  <si>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</si>
  <si>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</si>
  <si>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</si>
  <si>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</si>
  <si>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</si>
  <si>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</si>
  <si>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</si>
  <si>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</si>
  <si>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</si>
  <si>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</si>
  <si>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</si>
  <si>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</si>
  <si>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</si>
  <si>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</si>
  <si>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</si>
  <si>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</si>
  <si>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</si>
  <si>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</si>
  <si>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</si>
  <si>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</si>
  <si>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</si>
  <si>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</si>
  <si>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</si>
  <si>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</si>
  <si>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</si>
  <si>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</si>
  <si>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</si>
  <si>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</si>
  <si>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</si>
  <si>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</si>
  <si>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</si>
  <si>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</si>
  <si>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</si>
  <si>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</si>
  <si>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</si>
  <si>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</si>
  <si>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</si>
  <si>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</si>
  <si>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</si>
  <si>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</si>
  <si>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</si>
  <si>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</si>
  <si>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</si>
  <si>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</si>
  <si>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</si>
  <si>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</si>
  <si>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</si>
  <si>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</si>
  <si>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</si>
  <si>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</si>
  <si>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</si>
  <si>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</si>
  <si>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</si>
  <si>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</si>
  <si>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</si>
  <si>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</si>
  <si>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</si>
  <si>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</si>
  <si>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</si>
  <si>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</si>
  <si>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</si>
  <si>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</si>
  <si>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</si>
  <si>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</si>
  <si>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</si>
  <si>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</si>
  <si>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</si>
  <si>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</si>
  <si>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</si>
  <si>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</si>
  <si>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</si>
  <si>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</si>
  <si>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</si>
  <si>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</si>
  <si>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</si>
  <si>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</si>
  <si>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</si>
  <si>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</si>
  <si>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</si>
  <si>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</si>
  <si>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</si>
  <si>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</si>
  <si>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</si>
  <si>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</si>
  <si>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</si>
  <si>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</si>
  <si>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</si>
  <si>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</si>
  <si>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</si>
  <si>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</si>
  <si>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</si>
  <si>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</si>
  <si>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</si>
  <si>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</si>
  <si>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</si>
  <si>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</si>
  <si>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</si>
  <si>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</si>
  <si>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</si>
  <si>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</si>
  <si>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</si>
  <si>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</si>
  <si>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</si>
  <si>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</si>
  <si>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</si>
  <si>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</si>
  <si>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</si>
  <si>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</si>
  <si>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</si>
  <si>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</si>
  <si>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</si>
  <si>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</si>
  <si>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</si>
  <si>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</si>
  <si>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</si>
  <si>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</si>
  <si>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</si>
  <si>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</si>
  <si>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</si>
  <si>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</si>
  <si>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</si>
  <si>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</si>
  <si>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</si>
  <si>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</si>
  <si>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</si>
  <si>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</si>
  <si>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</si>
  <si>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</si>
  <si>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</si>
  <si>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</si>
  <si>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</si>
  <si>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</si>
  <si>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</si>
  <si>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</si>
  <si>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</si>
  <si>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</si>
  <si>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</si>
  <si>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</si>
  <si>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</si>
  <si>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</si>
  <si>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</si>
  <si>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</si>
  <si>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</si>
  <si>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</si>
  <si>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</si>
  <si>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</si>
  <si>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</si>
  <si>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</si>
  <si>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</si>
  <si>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</si>
  <si>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</si>
  <si>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</si>
  <si>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</si>
  <si>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</si>
  <si>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</si>
  <si>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</si>
  <si>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</si>
  <si>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</si>
  <si>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</si>
  <si>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</si>
  <si>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</si>
  <si>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</si>
  <si>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</si>
  <si>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</si>
  <si>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</si>
  <si>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</si>
  <si>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</si>
  <si>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</si>
  <si>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</si>
  <si>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</si>
  <si>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</si>
  <si>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</si>
  <si>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</si>
  <si>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</si>
  <si>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</si>
  <si>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</si>
  <si>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</si>
  <si>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</si>
  <si>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</si>
  <si>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</si>
  <si>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</si>
  <si>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</si>
  <si>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</si>
  <si>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</si>
  <si>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</si>
  <si>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</si>
  <si>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</si>
  <si>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</si>
  <si>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</si>
  <si>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</si>
  <si>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</si>
  <si>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</si>
  <si>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</si>
  <si>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</si>
  <si>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</si>
  <si>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</si>
  <si>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</si>
  <si>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</si>
  <si>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</si>
  <si>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</si>
  <si>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</si>
  <si>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</si>
  <si>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</si>
  <si>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</si>
  <si>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</si>
  <si>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</si>
  <si>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</si>
  <si>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</si>
  <si>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</si>
  <si>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</si>
  <si>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</si>
  <si>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</si>
  <si>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</si>
  <si>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</si>
  <si>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</si>
  <si>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</si>
  <si>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</si>
  <si>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</si>
  <si>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</si>
  <si>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</si>
  <si>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</si>
  <si>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</si>
  <si>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</si>
  <si>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</si>
  <si>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</si>
  <si>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</si>
  <si>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</si>
  <si>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</si>
  <si>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</si>
  <si>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</si>
  <si>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</si>
  <si>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</si>
  <si>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</si>
  <si>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</si>
  <si>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</si>
  <si>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</si>
  <si>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</si>
  <si>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</si>
  <si>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</si>
  <si>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</si>
  <si>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</si>
  <si>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</si>
  <si>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</si>
  <si>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</si>
  <si>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</si>
  <si>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</si>
  <si>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</si>
  <si>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</si>
  <si>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</si>
  <si>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</si>
  <si>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</si>
  <si>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</si>
  <si>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</si>
  <si>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</si>
  <si>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</si>
  <si>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</si>
  <si>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</si>
  <si>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</si>
  <si>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</si>
  <si>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</si>
  <si>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</si>
  <si>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</si>
  <si>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</si>
  <si>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</si>
  <si>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</si>
  <si>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</si>
  <si>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</si>
  <si>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</si>
  <si>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</si>
  <si>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</si>
  <si>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</si>
  <si>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</si>
  <si>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</si>
  <si>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</si>
  <si>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</si>
  <si>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</si>
  <si>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</si>
  <si>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</si>
  <si>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</si>
  <si>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</si>
  <si>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</si>
  <si>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</si>
  <si>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</si>
  <si>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</si>
  <si>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</si>
  <si>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</si>
  <si>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</si>
  <si>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</si>
  <si>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</si>
  <si>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</si>
  <si>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</si>
  <si>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</si>
  <si>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</si>
  <si>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</si>
  <si>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</si>
  <si>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</si>
  <si>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</si>
  <si>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</si>
  <si>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</si>
  <si>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</si>
  <si>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</si>
  <si>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</si>
  <si>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</si>
  <si>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</si>
  <si>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</si>
  <si>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</si>
  <si>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</si>
  <si>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</si>
  <si>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</si>
  <si>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</si>
  <si>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</si>
  <si>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</si>
  <si>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</si>
  <si>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</si>
  <si>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</si>
  <si>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</si>
  <si>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</si>
  <si>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</si>
  <si>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</si>
  <si>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</si>
  <si>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</si>
  <si>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</si>
  <si>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</si>
  <si>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</si>
  <si>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</si>
  <si>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</si>
  <si>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</si>
  <si>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</si>
  <si>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</si>
  <si>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</si>
  <si>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</si>
  <si>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</si>
  <si>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</si>
  <si>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</si>
  <si>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</si>
  <si>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</si>
  <si>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</si>
  <si>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</si>
  <si>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</si>
  <si>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</si>
  <si>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</si>
  <si>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</si>
  <si>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</si>
  <si>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</si>
  <si>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</si>
  <si>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</si>
  <si>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</si>
  <si>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</si>
  <si>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</si>
  <si>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</si>
  <si>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</si>
  <si>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</si>
  <si>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</si>
  <si>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</si>
  <si>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</si>
  <si>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</si>
  <si>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</si>
  <si>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</si>
  <si>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</si>
  <si>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</si>
  <si>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</si>
  <si>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</si>
  <si>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</si>
  <si>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</si>
  <si>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</si>
  <si>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</si>
  <si>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</si>
  <si>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</si>
  <si>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</si>
  <si>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</si>
  <si>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</si>
  <si>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</si>
  <si>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</si>
  <si>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</si>
  <si>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</si>
  <si>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</si>
  <si>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</si>
  <si>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</si>
  <si>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</si>
  <si>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</si>
  <si>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</si>
  <si>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</si>
  <si>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</si>
  <si>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</si>
  <si>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</si>
  <si>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</si>
  <si>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</si>
  <si>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</si>
  <si>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</si>
  <si>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</si>
  <si>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</si>
  <si>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</si>
  <si>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</si>
  <si>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</si>
  <si>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</si>
  <si>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</si>
  <si>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</si>
  <si>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</si>
  <si>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</si>
  <si>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</si>
  <si>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</si>
  <si>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</si>
  <si>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</si>
  <si>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</si>
  <si>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</si>
  <si>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</si>
  <si>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</si>
  <si>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</si>
  <si>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</si>
  <si>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</si>
  <si>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</si>
  <si>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</si>
  <si>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</si>
  <si>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</si>
  <si>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</si>
  <si>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</si>
  <si>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</si>
  <si>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</si>
  <si>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</si>
  <si>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</si>
  <si>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</si>
  <si>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</si>
  <si>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</si>
  <si>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</si>
  <si>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</si>
  <si>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</si>
  <si>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</si>
  <si>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</si>
  <si>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</si>
  <si>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</si>
  <si>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</si>
  <si>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</si>
  <si>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</si>
  <si>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</si>
  <si>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</si>
  <si>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</si>
  <si>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</si>
  <si>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</si>
  <si>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</si>
  <si>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</si>
  <si>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</si>
  <si>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</si>
  <si>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</si>
  <si>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</si>
  <si>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</si>
  <si>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</si>
  <si>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</si>
  <si>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</si>
  <si>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</si>
  <si>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</si>
  <si>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</si>
  <si>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</si>
  <si>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</si>
  <si>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</si>
  <si>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</si>
  <si>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</si>
  <si>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</si>
  <si>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</si>
  <si>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</si>
  <si>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</si>
  <si>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</si>
  <si>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</si>
  <si>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</si>
  <si>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</si>
  <si>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</si>
  <si>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</si>
  <si>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</si>
  <si>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</si>
  <si>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</si>
  <si>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</si>
  <si>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</si>
  <si>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</si>
  <si>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</si>
  <si>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</si>
  <si>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</si>
  <si>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</si>
  <si>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</si>
  <si>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</si>
  <si>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</si>
  <si>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</si>
  <si>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</si>
  <si>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</si>
  <si>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</si>
  <si>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</si>
  <si>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</si>
  <si>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</si>
  <si>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</si>
  <si>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</si>
  <si>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</si>
  <si>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</si>
  <si>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</si>
  <si>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</si>
  <si>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</si>
  <si>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</si>
  <si>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</si>
  <si>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</si>
  <si>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</si>
  <si>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</si>
  <si>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</si>
  <si>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</si>
  <si>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</si>
  <si>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</si>
  <si>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</si>
  <si>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</si>
  <si>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</si>
  <si>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</si>
  <si>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</si>
  <si>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</si>
  <si>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</si>
  <si>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</si>
  <si>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</si>
  <si>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</si>
  <si>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</si>
  <si>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</si>
  <si>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</si>
  <si>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</si>
  <si>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</si>
  <si>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</si>
  <si>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</si>
  <si>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</si>
  <si>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</si>
  <si>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</si>
  <si>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</si>
  <si>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</si>
  <si>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</si>
  <si>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</si>
  <si>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</si>
  <si>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</si>
  <si>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</si>
  <si>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</si>
  <si>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</si>
  <si>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</si>
  <si>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</si>
  <si>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</si>
  <si>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</si>
  <si>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</si>
  <si>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</si>
  <si>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</si>
  <si>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</si>
  <si>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</si>
  <si>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</si>
  <si>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</si>
  <si>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</si>
  <si>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</si>
  <si>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</si>
  <si>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</si>
  <si>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</si>
  <si>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</si>
  <si>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</si>
  <si>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</si>
  <si>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</si>
  <si>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</si>
  <si>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</si>
  <si>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</si>
  <si>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</si>
  <si>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</si>
  <si>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</si>
  <si>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</si>
  <si>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</si>
  <si>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</si>
  <si>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</si>
  <si>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</si>
  <si>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</si>
  <si>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</si>
  <si>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</si>
  <si>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</si>
  <si>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</si>
  <si>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</si>
  <si>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</si>
  <si>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</si>
  <si>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</si>
  <si>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</si>
  <si>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</si>
  <si>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</si>
  <si>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</si>
  <si>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</si>
  <si>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</si>
  <si>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</si>
  <si>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</si>
  <si>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</si>
  <si>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</si>
  <si>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</si>
  <si>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</si>
  <si>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</si>
  <si>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</si>
  <si>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</si>
  <si>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</si>
  <si>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</si>
  <si>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</si>
  <si>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</si>
  <si>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</si>
  <si>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</si>
  <si>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</si>
  <si>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</si>
  <si>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</si>
  <si>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</si>
  <si>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</si>
  <si>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</si>
  <si>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</si>
  <si>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</si>
  <si>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</si>
  <si>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</si>
  <si>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</si>
  <si>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</si>
  <si>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</si>
  <si>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</si>
  <si>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</si>
  <si>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</si>
  <si>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</si>
  <si>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</si>
  <si>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</si>
  <si>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</si>
  <si>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</si>
  <si>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</si>
  <si>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</si>
  <si>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</si>
  <si>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</si>
  <si>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</si>
  <si>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</si>
  <si>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</si>
  <si>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</si>
  <si>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</si>
  <si>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</si>
  <si>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</si>
  <si>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</si>
  <si>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</si>
  <si>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</si>
  <si>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</si>
  <si>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</si>
  <si>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</si>
  <si>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</si>
  <si>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</si>
  <si>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</si>
  <si>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</si>
  <si>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</si>
  <si>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</si>
  <si>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</si>
  <si>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</si>
  <si>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</si>
  <si>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</si>
  <si>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</si>
  <si>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</si>
  <si>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</si>
  <si>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</si>
  <si>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</si>
  <si>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</si>
  <si>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</si>
  <si>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</si>
  <si>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</si>
  <si>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</si>
  <si>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</si>
  <si>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</si>
  <si>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</si>
  <si>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</si>
  <si>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</si>
  <si>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</si>
  <si>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</si>
  <si>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</si>
  <si>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</si>
  <si>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</si>
  <si>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</si>
  <si>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</si>
  <si>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</si>
  <si>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</si>
  <si>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</si>
  <si>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</si>
  <si>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</si>
  <si>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</si>
  <si>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</si>
  <si>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</si>
  <si>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</si>
  <si>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</si>
  <si>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</si>
  <si>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</si>
  <si>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</si>
  <si>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</si>
  <si>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</si>
  <si>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</si>
  <si>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</si>
  <si>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</si>
  <si>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</si>
  <si>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</si>
  <si>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</si>
  <si>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</si>
  <si>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</si>
  <si>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</si>
  <si>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</si>
  <si>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</si>
  <si>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</si>
  <si>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</si>
  <si>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</si>
  <si>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</si>
  <si>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</si>
  <si>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</si>
  <si>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</si>
  <si>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</si>
  <si>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</si>
  <si>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</si>
  <si>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</si>
  <si>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</si>
  <si>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</si>
  <si>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</si>
  <si>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</si>
  <si>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</si>
  <si>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</si>
  <si>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</si>
  <si>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</si>
  <si>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</si>
  <si>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</si>
  <si>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</si>
  <si>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</si>
  <si>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</si>
  <si>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</si>
  <si>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</si>
  <si>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</si>
  <si>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</si>
  <si>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</si>
  <si>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</si>
  <si>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</si>
  <si>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</si>
  <si>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</si>
  <si>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</si>
  <si>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</si>
  <si>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</si>
  <si>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</si>
  <si>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</si>
  <si>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</si>
  <si>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</si>
  <si>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</si>
  <si>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</si>
  <si>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</si>
  <si>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</si>
  <si>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</si>
  <si>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</si>
  <si>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</si>
  <si>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</si>
  <si>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</si>
  <si>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</si>
  <si>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</si>
  <si>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</si>
  <si>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</si>
  <si>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</si>
  <si>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</si>
  <si>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</si>
  <si>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</si>
  <si>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</si>
  <si>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</si>
  <si>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</si>
  <si>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</si>
  <si>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</si>
  <si>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</si>
  <si>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</si>
  <si>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</si>
  <si>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</si>
  <si>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</si>
  <si>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</si>
  <si>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</si>
  <si>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</si>
  <si>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</si>
  <si>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</si>
  <si>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</si>
  <si>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</si>
  <si>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</si>
  <si>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</si>
  <si>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</si>
  <si>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</si>
  <si>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</si>
  <si>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</si>
  <si>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</si>
  <si>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</si>
  <si>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</si>
  <si>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</si>
  <si>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</si>
  <si>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</si>
  <si>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</si>
  <si>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</si>
  <si>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</si>
  <si>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</si>
  <si>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</si>
  <si>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</si>
  <si>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</si>
  <si>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</si>
  <si>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</si>
  <si>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</si>
  <si>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</si>
  <si>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</si>
  <si>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</si>
  <si>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</si>
  <si>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</si>
  <si>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</si>
  <si>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</si>
  <si>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</si>
  <si>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</si>
  <si>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</si>
  <si>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</si>
  <si>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</si>
  <si>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</si>
  <si>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</si>
  <si>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</si>
  <si>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</si>
  <si>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</si>
  <si>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</si>
  <si>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</si>
  <si>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</si>
  <si>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</si>
  <si>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</si>
  <si>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</si>
  <si>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</si>
  <si>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</si>
  <si>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</si>
  <si>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</si>
  <si>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</si>
  <si>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</si>
  <si>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</si>
  <si>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</si>
  <si>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</si>
  <si>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</si>
  <si>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</si>
  <si>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</si>
  <si>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</si>
  <si>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</si>
  <si>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</si>
  <si>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</si>
  <si>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</si>
  <si>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</si>
  <si>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</si>
  <si>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</si>
  <si>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</si>
  <si>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</si>
  <si>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</si>
  <si>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</si>
  <si>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</si>
  <si>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</si>
  <si>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</si>
  <si>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</si>
  <si>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</si>
  <si>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</si>
  <si>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</si>
  <si>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</si>
  <si>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</si>
  <si>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</si>
  <si>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</si>
  <si>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</si>
  <si>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</si>
  <si>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</si>
  <si>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</si>
  <si>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</si>
  <si>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</si>
  <si>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</si>
  <si>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</si>
  <si>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</si>
  <si>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</si>
  <si>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</si>
  <si>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</si>
  <si>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</si>
  <si>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</si>
  <si>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</si>
  <si>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</si>
  <si>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</si>
  <si>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</si>
  <si>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</si>
  <si>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</si>
  <si>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</si>
  <si>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</si>
  <si>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</si>
  <si>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</si>
  <si>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</si>
  <si>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</si>
  <si>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</si>
  <si>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</si>
  <si>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</si>
  <si>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</si>
  <si>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</si>
  <si>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</si>
  <si>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</si>
  <si>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</si>
  <si>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</si>
  <si>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</si>
  <si>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</si>
  <si>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</si>
  <si>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</si>
  <si>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</si>
  <si>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</si>
  <si>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</si>
  <si>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</si>
  <si>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</si>
  <si>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</si>
  <si>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</si>
  <si>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</si>
  <si>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</si>
  <si>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</si>
  <si>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</si>
  <si>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</si>
  <si>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</si>
  <si>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</si>
  <si>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</si>
  <si>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</si>
  <si>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</si>
  <si>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</si>
  <si>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</si>
  <si>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</si>
  <si>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</si>
  <si>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</si>
  <si>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</si>
  <si>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</si>
  <si>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</si>
  <si>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</si>
  <si>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</si>
  <si>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</si>
  <si>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</si>
  <si>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</si>
  <si>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</si>
  <si>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</si>
  <si>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</si>
  <si>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</si>
  <si>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</si>
  <si>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</si>
  <si>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</si>
  <si>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</si>
  <si>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</si>
  <si>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</si>
  <si>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</si>
  <si>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</si>
  <si>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</si>
  <si>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</si>
  <si>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</si>
  <si>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</si>
  <si>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</si>
  <si>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</si>
  <si>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</si>
  <si>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</si>
  <si>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</si>
  <si>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</si>
  <si>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</si>
  <si>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</si>
  <si>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</si>
  <si>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</si>
  <si>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</si>
  <si>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</si>
  <si>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</si>
  <si>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</si>
  <si>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</si>
  <si>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</si>
  <si>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</si>
  <si>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</si>
  <si>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</si>
  <si>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</si>
  <si>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</si>
  <si>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</si>
  <si>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</si>
  <si>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</si>
  <si>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</si>
  <si>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</si>
  <si>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</si>
  <si>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</si>
  <si>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</si>
  <si>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</si>
  <si>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</si>
  <si>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</si>
  <si>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</si>
  <si>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</si>
  <si>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</si>
  <si>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</si>
  <si>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</si>
  <si>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</si>
  <si>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</si>
  <si>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</si>
  <si>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</si>
  <si>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</si>
  <si>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</si>
  <si>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</si>
  <si>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</si>
  <si>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</si>
  <si>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</si>
  <si>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</si>
  <si>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</si>
  <si>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</si>
  <si>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</si>
  <si>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</si>
  <si>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</si>
  <si>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</si>
  <si>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</si>
  <si>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</si>
  <si>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</si>
  <si>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</si>
  <si>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</si>
  <si>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</si>
  <si>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</si>
  <si>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</si>
  <si>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</si>
  <si>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</si>
  <si>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</si>
  <si>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</si>
  <si>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</si>
  <si>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</si>
  <si>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</si>
  <si>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</si>
  <si>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</si>
  <si>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</si>
  <si>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</si>
  <si>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</si>
  <si>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</si>
  <si>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</si>
  <si>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</si>
  <si>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</si>
  <si>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</si>
  <si>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</si>
  <si>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</si>
  <si>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</si>
  <si>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</si>
  <si>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</si>
  <si>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</si>
  <si>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</si>
  <si>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</si>
  <si>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</si>
  <si>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</si>
  <si>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</si>
  <si>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</si>
  <si>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</si>
  <si>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</si>
  <si>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</si>
  <si>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</si>
  <si>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</si>
  <si>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</si>
  <si>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</si>
  <si>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</si>
  <si>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</si>
  <si>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</si>
  <si>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</si>
  <si>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</si>
  <si>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</si>
  <si>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</si>
  <si>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</si>
  <si>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</si>
  <si>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</si>
  <si>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</si>
  <si>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</si>
  <si>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</si>
  <si>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</si>
  <si>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</si>
  <si>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</si>
  <si>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</si>
  <si>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</si>
  <si>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</si>
  <si>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</si>
  <si>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</si>
  <si>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</si>
  <si>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</si>
  <si>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</si>
  <si>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</si>
  <si>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</si>
  <si>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</si>
  <si>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</si>
  <si>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</si>
  <si>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</si>
  <si>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</si>
  <si>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</si>
  <si>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</si>
  <si>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</si>
  <si>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</si>
  <si>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</si>
  <si>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</si>
  <si>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</si>
  <si>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</si>
  <si>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</si>
  <si>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</si>
  <si>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</si>
  <si>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</si>
  <si>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</si>
  <si>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</si>
  <si>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</si>
  <si>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</si>
  <si>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</si>
  <si>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</si>
  <si>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</si>
  <si>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</si>
  <si>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</si>
  <si>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</si>
  <si>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</si>
  <si>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</si>
  <si>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</si>
  <si>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</si>
  <si>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</si>
  <si>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</si>
  <si>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</si>
  <si>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</si>
  <si>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</si>
  <si>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</si>
  <si>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</si>
  <si>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</si>
  <si>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</si>
  <si>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</si>
  <si>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</si>
  <si>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</si>
  <si>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</si>
  <si>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</si>
  <si>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</si>
  <si>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</si>
  <si>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</si>
  <si>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</si>
  <si>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</si>
  <si>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</si>
  <si>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</si>
  <si>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</si>
  <si>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</si>
  <si>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</si>
  <si>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</si>
  <si>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</si>
  <si>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</si>
  <si>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</si>
  <si>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</si>
  <si>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</si>
  <si>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</si>
  <si>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</si>
  <si>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</si>
  <si>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</si>
  <si>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</si>
  <si>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</si>
  <si>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</si>
  <si>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</si>
  <si>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</si>
  <si>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</si>
  <si>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</si>
  <si>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</si>
  <si>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</si>
  <si>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</si>
  <si>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</si>
  <si>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</si>
  <si>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</si>
  <si>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</si>
  <si>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</si>
  <si>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</si>
  <si>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</si>
  <si>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</si>
  <si>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</si>
  <si>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</si>
  <si>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</si>
  <si>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</si>
  <si>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</si>
  <si>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</si>
  <si>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</si>
  <si>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</si>
  <si>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</si>
  <si>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</si>
  <si>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</si>
  <si>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</si>
  <si>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</si>
  <si>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</si>
  <si>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</si>
  <si>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</si>
  <si>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</si>
  <si>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</si>
  <si>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</si>
  <si>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</si>
  <si>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</si>
  <si>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</si>
  <si>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</si>
  <si>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</si>
  <si>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</si>
  <si>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</si>
  <si>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</si>
  <si>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</si>
  <si>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</si>
  <si>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</si>
  <si>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</si>
  <si>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</si>
  <si>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</si>
  <si>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</si>
  <si>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</si>
  <si>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</si>
  <si>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</si>
  <si>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</si>
  <si>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</si>
  <si>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</si>
  <si>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</si>
  <si>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</si>
  <si>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</si>
  <si>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</si>
  <si>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</si>
  <si>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</si>
  <si>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</si>
  <si>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</si>
  <si>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</si>
  <si>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</si>
  <si>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</si>
  <si>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</si>
  <si>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</si>
  <si>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</si>
  <si>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</si>
  <si>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</si>
  <si>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</si>
  <si>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</si>
  <si>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</si>
  <si>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</si>
  <si>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</si>
  <si>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</si>
  <si>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</si>
  <si>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</si>
  <si>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</si>
  <si>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</si>
  <si>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</si>
  <si>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</si>
  <si>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</si>
  <si>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</si>
  <si>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</si>
  <si>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</si>
  <si>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</si>
  <si>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</si>
  <si>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</si>
  <si>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</si>
  <si>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</si>
  <si>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</si>
  <si>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</si>
  <si>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</si>
  <si>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</si>
  <si>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</si>
  <si>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</si>
  <si>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</si>
  <si>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</si>
  <si>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</si>
  <si>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</si>
  <si>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</si>
  <si>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</si>
  <si>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</si>
  <si>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</si>
  <si>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</si>
  <si>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</si>
  <si>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</si>
  <si>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</si>
  <si>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</si>
  <si>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</si>
  <si>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</si>
  <si>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</si>
  <si>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</si>
  <si>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</si>
  <si>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</si>
  <si>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</si>
  <si>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</si>
  <si>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</si>
  <si>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</si>
  <si>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</si>
  <si>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</si>
  <si>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</si>
  <si>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</si>
  <si>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</si>
  <si>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</si>
  <si>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</si>
  <si>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</si>
  <si>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</si>
  <si>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</si>
  <si>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</si>
  <si>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</si>
  <si>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</si>
  <si>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</si>
  <si>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</si>
  <si>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</si>
  <si>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</si>
  <si>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</si>
  <si>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</si>
  <si>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</si>
  <si>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</si>
  <si>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</si>
  <si>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</si>
  <si>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</si>
  <si>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</si>
  <si>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</si>
  <si>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</si>
  <si>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</si>
  <si>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</si>
  <si>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</si>
  <si>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</si>
  <si>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</si>
  <si>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</si>
  <si>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</si>
  <si>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</si>
  <si>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</si>
  <si>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</si>
  <si>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</si>
  <si>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</si>
  <si>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</si>
  <si>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</si>
  <si>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</si>
  <si>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</si>
  <si>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</si>
  <si>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</si>
  <si>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</si>
  <si>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</si>
  <si>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</si>
  <si>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</si>
  <si>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</si>
  <si>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</si>
  <si>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</si>
  <si>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</si>
  <si>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</si>
  <si>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</si>
  <si>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</si>
  <si>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</si>
  <si>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</si>
  <si>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</si>
  <si>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</si>
  <si>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</si>
  <si>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</si>
  <si>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</si>
  <si>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</si>
  <si>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</si>
  <si>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</si>
  <si>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</si>
  <si>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</si>
  <si>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</si>
  <si>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</si>
  <si>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</si>
  <si>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</si>
  <si>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</si>
  <si>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</si>
  <si>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</si>
  <si>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</si>
  <si>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</si>
  <si>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</si>
  <si>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</si>
  <si>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</si>
  <si>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</si>
  <si>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</si>
  <si>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</si>
  <si>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</si>
  <si>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</si>
  <si>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</si>
  <si>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</si>
  <si>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</si>
  <si>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</si>
  <si>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</si>
  <si>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</si>
  <si>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</si>
  <si>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</si>
  <si>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</si>
  <si>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</si>
  <si>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</si>
  <si>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</si>
  <si>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</si>
  <si>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</si>
  <si>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</si>
  <si>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</si>
  <si>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</si>
  <si>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</si>
  <si>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</si>
  <si>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</si>
  <si>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</si>
  <si>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</si>
  <si>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</si>
  <si>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</si>
  <si>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</si>
  <si>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</si>
  <si>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</si>
  <si>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</si>
  <si>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</si>
  <si>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</si>
  <si>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</si>
  <si>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</si>
  <si>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</si>
  <si>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</si>
  <si>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</si>
  <si>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</si>
  <si>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</si>
  <si>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</si>
  <si>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</si>
  <si>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</si>
  <si>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</si>
  <si>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</si>
  <si>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</si>
  <si>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</si>
  <si>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</si>
  <si>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</si>
  <si>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</si>
  <si>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</si>
  <si>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</si>
  <si>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</si>
  <si>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</si>
  <si>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</si>
  <si>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</si>
  <si>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</si>
  <si>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</si>
  <si>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</si>
  <si>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</si>
  <si>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</si>
  <si>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</si>
  <si>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</si>
  <si>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</si>
  <si>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</si>
  <si>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</si>
  <si>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</si>
  <si>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</si>
  <si>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</si>
  <si>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</si>
  <si>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</si>
  <si>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</si>
  <si>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</si>
  <si>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</si>
  <si>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</si>
  <si>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</si>
  <si>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</si>
  <si>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</si>
  <si>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</si>
  <si>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</si>
  <si>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</si>
  <si>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</si>
  <si>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</si>
  <si>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</si>
  <si>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</si>
  <si>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</si>
  <si>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</si>
  <si>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</si>
  <si>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</si>
  <si>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</si>
  <si>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</si>
  <si>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</si>
  <si>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</si>
  <si>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</si>
  <si>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</si>
  <si>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</si>
  <si>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</si>
  <si>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</si>
  <si>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</si>
  <si>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</si>
  <si>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</si>
  <si>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</si>
  <si>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</si>
  <si>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</si>
  <si>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</si>
  <si>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</si>
  <si>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</si>
  <si>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</si>
  <si>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</si>
  <si>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</si>
  <si>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</si>
  <si>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</si>
  <si>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</si>
  <si>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</si>
  <si>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</si>
  <si>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</si>
  <si>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</si>
  <si>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</si>
  <si>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</si>
  <si>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</si>
  <si>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</si>
  <si>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</si>
  <si>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</si>
  <si>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</si>
  <si>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</si>
  <si>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</si>
  <si>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</si>
  <si>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</si>
  <si>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</si>
  <si>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</si>
  <si>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</si>
  <si>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</si>
  <si>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</si>
  <si>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</si>
  <si>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</si>
  <si>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</si>
  <si>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</si>
  <si>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</si>
  <si>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</si>
  <si>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</si>
  <si>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</si>
  <si>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</si>
  <si>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</si>
  <si>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</si>
  <si>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</si>
  <si>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</si>
  <si>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</si>
  <si>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</si>
  <si>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</si>
  <si>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</si>
  <si>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</si>
  <si>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</si>
  <si>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</si>
  <si>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</si>
  <si>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</si>
  <si>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</si>
  <si>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</si>
  <si>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</si>
  <si>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</si>
  <si>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</si>
  <si>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</si>
  <si>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</si>
  <si>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</si>
  <si>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</si>
  <si>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</si>
  <si>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</si>
  <si>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</si>
  <si>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</si>
  <si>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</si>
  <si>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</si>
  <si>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</si>
  <si>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</si>
  <si>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</si>
  <si>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</si>
  <si>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</si>
  <si>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</si>
  <si>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</si>
  <si>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</si>
  <si>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</si>
  <si>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</si>
  <si>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</si>
  <si>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</si>
  <si>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</si>
  <si>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</si>
  <si>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</si>
  <si>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</si>
  <si>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</si>
  <si>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</si>
  <si>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</si>
  <si>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</si>
  <si>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</si>
  <si>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</si>
  <si>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</si>
  <si>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</si>
  <si>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</si>
  <si>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</si>
  <si>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</si>
  <si>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</si>
  <si>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</si>
  <si>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</si>
  <si>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</si>
  <si>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</si>
  <si>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</si>
  <si>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</si>
  <si>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</si>
  <si>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</si>
  <si>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</si>
  <si>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</si>
  <si>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</si>
  <si>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</si>
  <si>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</si>
  <si>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</si>
  <si>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</si>
  <si>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</si>
  <si>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</si>
  <si>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</si>
  <si>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</si>
  <si>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</si>
  <si>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</si>
  <si>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</si>
  <si>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</si>
  <si>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</si>
  <si>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</si>
  <si>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</si>
  <si>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</si>
  <si>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</si>
  <si>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</si>
  <si>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</si>
  <si>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</si>
  <si>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</si>
  <si>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</si>
  <si>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</si>
  <si>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</si>
  <si>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</si>
  <si>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</si>
  <si>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</si>
  <si>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</si>
  <si>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</si>
  <si>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</si>
  <si>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</si>
  <si>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</si>
  <si>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</si>
  <si>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</si>
  <si>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</si>
  <si>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</si>
  <si>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</si>
  <si>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</si>
  <si>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</si>
  <si>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</si>
  <si>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</si>
  <si>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</si>
  <si>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</si>
  <si>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</si>
  <si>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</si>
  <si>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</si>
  <si>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</si>
  <si>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</si>
  <si>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</si>
  <si>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</si>
  <si>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</si>
  <si>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</si>
  <si>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</si>
  <si>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</si>
  <si>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</si>
  <si>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</si>
  <si>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</si>
  <si>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</si>
  <si>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</si>
  <si>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</si>
  <si>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</si>
  <si>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</si>
  <si>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</si>
  <si>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</si>
  <si>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</si>
  <si>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</si>
  <si>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</si>
  <si>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</si>
  <si>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</si>
  <si>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</si>
  <si>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</si>
  <si>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</si>
  <si>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</si>
  <si>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</si>
  <si>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</si>
  <si>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</si>
  <si>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</si>
  <si>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</si>
  <si>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</si>
  <si>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</si>
  <si>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</si>
  <si>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</si>
  <si>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</si>
  <si>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</si>
  <si>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</si>
  <si>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</si>
  <si>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</si>
  <si>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</si>
  <si>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</si>
  <si>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</si>
  <si>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</si>
  <si>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</si>
  <si>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</si>
  <si>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</si>
  <si>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</si>
  <si>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</si>
  <si>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</si>
  <si>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</si>
  <si>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</si>
  <si>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</si>
  <si>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</si>
  <si>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</si>
  <si>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</si>
  <si>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</si>
  <si>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</si>
  <si>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</si>
  <si>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</si>
  <si>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</si>
  <si>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</si>
  <si>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</si>
  <si>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</si>
  <si>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</si>
  <si>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</si>
  <si>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</si>
  <si>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</si>
  <si>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</si>
  <si>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</si>
  <si>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</si>
  <si>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</si>
  <si>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</si>
  <si>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</si>
  <si>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</si>
  <si>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</si>
  <si>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</si>
  <si>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</si>
  <si>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</si>
  <si>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</si>
  <si>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</si>
  <si>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</si>
  <si>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</si>
  <si>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</si>
  <si>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</si>
  <si>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</si>
  <si>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</si>
  <si>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</si>
  <si>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</si>
  <si>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</si>
  <si>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</si>
  <si>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</si>
  <si>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</si>
  <si>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</si>
  <si>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</si>
  <si>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</si>
  <si>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</si>
  <si>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</si>
  <si>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</si>
  <si>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</si>
  <si>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</si>
  <si>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</si>
  <si>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</si>
  <si>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</si>
  <si>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</si>
  <si>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</si>
  <si>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</si>
  <si>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</si>
  <si>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</si>
  <si>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</si>
  <si>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</si>
  <si>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</si>
  <si>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</si>
  <si>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</si>
  <si>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</si>
  <si>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</si>
  <si>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</si>
  <si>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</si>
  <si>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</si>
  <si>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</si>
  <si>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</si>
  <si>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</si>
  <si>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</si>
  <si>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</si>
  <si>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</si>
  <si>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</si>
  <si>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</si>
  <si>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</si>
  <si>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</si>
  <si>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</si>
  <si>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</si>
  <si>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</si>
  <si>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</si>
  <si>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</si>
  <si>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</si>
  <si>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</si>
  <si>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</si>
  <si>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</si>
  <si>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</si>
  <si>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</si>
  <si>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</si>
  <si>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</si>
  <si>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</si>
  <si>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</si>
  <si>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</si>
  <si>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</si>
  <si>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</si>
  <si>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</si>
  <si>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</si>
  <si>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</si>
  <si>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</si>
  <si>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</si>
  <si>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</si>
  <si>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</si>
  <si>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</si>
  <si>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</si>
  <si>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</si>
  <si>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</si>
  <si>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</si>
  <si>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</si>
  <si>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</si>
  <si>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</si>
  <si>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</si>
  <si>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</si>
  <si>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</si>
  <si>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</si>
  <si>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</si>
  <si>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</si>
  <si>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</si>
  <si>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</si>
  <si>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</si>
  <si>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</si>
  <si>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</si>
  <si>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</si>
  <si>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</si>
  <si>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</si>
  <si>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</si>
  <si>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</si>
  <si>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</si>
  <si>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</si>
  <si>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</si>
  <si>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</si>
  <si>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</si>
  <si>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</si>
  <si>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</si>
  <si>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</si>
  <si>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</si>
  <si>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</si>
  <si>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</si>
  <si>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</si>
  <si>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</si>
  <si>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</si>
  <si>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</si>
  <si>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</si>
  <si>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</si>
  <si>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</si>
  <si>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</si>
  <si>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</si>
  <si>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</si>
  <si>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</si>
  <si>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</si>
  <si>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</si>
  <si>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</si>
  <si>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</si>
  <si>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</si>
  <si>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</si>
  <si>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</si>
  <si>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</si>
  <si>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</si>
  <si>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</si>
  <si>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</si>
  <si>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</si>
  <si>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</si>
  <si>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</si>
  <si>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</si>
  <si>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</si>
  <si>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</si>
  <si>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</si>
  <si>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</si>
  <si>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</si>
  <si>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</si>
  <si>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</si>
  <si>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</si>
  <si>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</si>
  <si>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</si>
  <si>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</si>
  <si>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</si>
  <si>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</si>
  <si>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</si>
  <si>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</si>
  <si>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</si>
  <si>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</si>
  <si>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</si>
  <si>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</si>
  <si>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</si>
  <si>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</si>
  <si>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</si>
  <si>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</si>
  <si>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</si>
  <si>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</si>
  <si>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</si>
  <si>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</si>
  <si>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</si>
  <si>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</si>
  <si>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</si>
  <si>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</si>
  <si>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</si>
  <si>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</si>
  <si>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</si>
  <si>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</si>
  <si>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</si>
  <si>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</si>
  <si>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</si>
  <si>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</si>
  <si>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</si>
  <si>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</si>
  <si>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</si>
  <si>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</si>
  <si>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</si>
  <si>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</si>
  <si>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</si>
  <si>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</si>
  <si>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</si>
  <si>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</si>
  <si>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</si>
  <si>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</si>
  <si>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</si>
  <si>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</si>
  <si>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</si>
  <si>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</si>
  <si>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</si>
  <si>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</si>
  <si>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</si>
  <si>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</si>
  <si>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</si>
  <si>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</si>
  <si>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</si>
  <si>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</si>
  <si>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</si>
  <si>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</si>
  <si>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</si>
  <si>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</si>
  <si>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</si>
  <si>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</si>
  <si>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</si>
  <si>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</si>
  <si>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</si>
  <si>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</si>
  <si>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</si>
  <si>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</si>
  <si>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</si>
  <si>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</si>
  <si>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</si>
  <si>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</si>
  <si>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</si>
  <si>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</si>
  <si>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</si>
  <si>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</si>
  <si>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</si>
  <si>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</si>
  <si>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</si>
  <si>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</si>
  <si>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</si>
  <si>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</si>
  <si>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</si>
  <si>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</si>
  <si>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</si>
  <si>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</si>
  <si>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</si>
  <si>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</si>
  <si>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</si>
  <si>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</si>
  <si>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</si>
  <si>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</si>
  <si>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</si>
  <si>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</si>
  <si>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</si>
  <si>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</si>
  <si>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</si>
  <si>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</si>
  <si>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</si>
  <si>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</si>
  <si>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</si>
  <si>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</si>
  <si>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</si>
  <si>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</si>
  <si>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</si>
  <si>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</si>
  <si>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</si>
  <si>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</si>
  <si>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</si>
  <si>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</si>
  <si>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</si>
  <si>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</si>
  <si>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</si>
  <si>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</si>
  <si>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</si>
  <si>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</si>
  <si>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</si>
  <si>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</si>
  <si>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</si>
  <si>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</si>
  <si>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</si>
  <si>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</si>
  <si>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</si>
  <si>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</si>
  <si>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</si>
  <si>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</si>
  <si>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</si>
  <si>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</si>
  <si>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</si>
  <si>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</si>
  <si>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</si>
  <si>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</si>
  <si>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</si>
  <si>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</si>
  <si>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</si>
  <si>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</si>
  <si>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</si>
  <si>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</si>
  <si>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</si>
  <si>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</si>
  <si>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</si>
  <si>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</si>
  <si>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</si>
  <si>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</si>
  <si>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</si>
  <si>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</si>
  <si>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</si>
  <si>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</si>
  <si>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</si>
  <si>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</si>
  <si>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</si>
  <si>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</si>
  <si>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</si>
  <si>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</si>
  <si>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</si>
  <si>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</si>
  <si>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</si>
  <si>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</si>
  <si>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</si>
  <si>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</si>
  <si>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</si>
  <si>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</si>
  <si>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</si>
  <si>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</si>
  <si>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</si>
  <si>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</si>
  <si>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</si>
  <si>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</si>
  <si>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</si>
  <si>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</si>
  <si>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</si>
  <si>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</si>
  <si>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</si>
  <si>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</si>
  <si>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</si>
  <si>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</si>
  <si>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</si>
  <si>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</si>
  <si>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</si>
  <si>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</si>
  <si>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</si>
  <si>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</si>
  <si>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</si>
  <si>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</si>
  <si>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</si>
  <si>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</si>
  <si>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</si>
  <si>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</si>
  <si>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</si>
  <si>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</si>
  <si>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</si>
  <si>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</si>
  <si>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</si>
  <si>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</si>
  <si>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</si>
  <si>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</si>
  <si>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</si>
  <si>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</si>
  <si>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</si>
  <si>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</si>
  <si>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</si>
  <si>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</si>
  <si>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</si>
  <si>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</si>
  <si>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</si>
  <si>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</si>
  <si>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</si>
  <si>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</si>
  <si>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</si>
  <si>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</si>
  <si>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</si>
  <si>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</si>
  <si>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</si>
  <si>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</si>
  <si>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</si>
  <si>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</si>
  <si>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</si>
  <si>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</si>
  <si>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</si>
  <si>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</si>
  <si>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</si>
  <si>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</si>
  <si>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</si>
  <si>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</si>
  <si>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</si>
  <si>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</si>
  <si>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</si>
  <si>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</si>
  <si>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</si>
  <si>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</si>
  <si>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</si>
  <si>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</si>
  <si>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</si>
  <si>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</si>
  <si>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</si>
  <si>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</si>
  <si>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</si>
  <si>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</si>
  <si>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</si>
  <si>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</si>
  <si>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</si>
  <si>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</si>
  <si>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</si>
  <si>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</si>
  <si>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</si>
  <si>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</si>
  <si>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</si>
  <si>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</si>
  <si>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</si>
  <si>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</si>
  <si>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</si>
  <si>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</si>
  <si>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</si>
  <si>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</si>
  <si>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</si>
  <si>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</si>
  <si>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</si>
  <si>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</si>
  <si>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</si>
  <si>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</si>
  <si>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</si>
  <si>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</si>
  <si>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</si>
  <si>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</si>
  <si>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</si>
  <si>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</si>
  <si>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</si>
  <si>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</si>
  <si>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</si>
  <si>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</si>
  <si>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</si>
  <si>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</si>
  <si>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</si>
  <si>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</si>
  <si>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</si>
  <si>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</si>
  <si>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</si>
  <si>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</si>
  <si>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</si>
  <si>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</si>
  <si>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</si>
  <si>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</si>
  <si>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</si>
  <si>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</si>
  <si>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</si>
  <si>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</si>
  <si>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</si>
  <si>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</si>
  <si>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</si>
  <si>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</si>
  <si>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</si>
  <si>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</si>
  <si>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</si>
  <si>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</si>
  <si>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</si>
  <si>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</si>
  <si>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</si>
  <si>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</si>
  <si>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</si>
  <si>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</si>
  <si>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</si>
  <si>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</si>
  <si>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</si>
  <si>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</si>
  <si>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</si>
  <si>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</si>
  <si>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</si>
  <si>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</si>
  <si>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</si>
  <si>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</si>
  <si>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</si>
  <si>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</si>
  <si>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</si>
  <si>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</si>
  <si>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</si>
  <si>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</si>
  <si>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</si>
  <si>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</si>
  <si>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</si>
  <si>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</si>
  <si>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</si>
  <si>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</si>
  <si>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</si>
  <si>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</si>
  <si>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</si>
  <si>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</si>
  <si>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</si>
  <si>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</si>
  <si>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</si>
  <si>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</si>
  <si>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</si>
  <si>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</si>
  <si>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</si>
  <si>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</si>
  <si>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</si>
  <si>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</si>
  <si>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</si>
  <si>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</si>
  <si>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</si>
  <si>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</si>
  <si>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</si>
  <si>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</si>
  <si>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</si>
  <si>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</si>
  <si>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</si>
  <si>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</si>
  <si>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</si>
  <si>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</si>
  <si>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</si>
  <si>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</si>
  <si>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</si>
  <si>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</si>
  <si>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</si>
  <si>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</si>
  <si>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</si>
  <si>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</si>
  <si>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</si>
  <si>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</si>
  <si>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</si>
  <si>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</si>
  <si>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</si>
  <si>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</si>
  <si>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</si>
  <si>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</si>
  <si>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</si>
  <si>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</si>
  <si>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</si>
  <si>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</si>
  <si>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</si>
  <si>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</si>
  <si>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</si>
  <si>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</si>
  <si>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</si>
  <si>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</si>
  <si>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</si>
  <si>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</si>
  <si>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</si>
  <si>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</si>
  <si>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</si>
  <si>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</si>
  <si>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</si>
  <si>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</si>
  <si>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</si>
  <si>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</si>
  <si>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</si>
  <si>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</si>
  <si>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</si>
  <si>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</si>
  <si>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</si>
  <si>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</si>
  <si>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</si>
  <si>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</si>
  <si>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</si>
  <si>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</si>
  <si>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</si>
  <si>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</si>
  <si>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</si>
  <si>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</si>
  <si>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</si>
  <si>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</si>
  <si>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</si>
  <si>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</si>
  <si>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</si>
  <si>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</si>
  <si>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</si>
  <si>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</si>
  <si>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</si>
  <si>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</si>
  <si>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</si>
  <si>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</si>
  <si>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</si>
  <si>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</si>
  <si>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</si>
  <si>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</si>
  <si>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</si>
  <si>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</si>
  <si>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</si>
  <si>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</si>
  <si>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</si>
  <si>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</si>
  <si>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</si>
  <si>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</si>
  <si>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</si>
  <si>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</si>
  <si>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</si>
  <si>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</si>
  <si>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</si>
  <si>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</si>
  <si>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</si>
  <si>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</si>
  <si>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</si>
  <si>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</si>
  <si>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</si>
  <si>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</si>
  <si>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</si>
  <si>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</si>
  <si>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</si>
  <si>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</si>
  <si>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</si>
  <si>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</si>
  <si>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</si>
  <si>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</si>
  <si>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</si>
  <si>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</si>
  <si>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</si>
  <si>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</si>
  <si>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</si>
  <si>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</si>
  <si>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</si>
  <si>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</si>
  <si>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</si>
  <si>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</si>
  <si>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</si>
  <si>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</si>
  <si>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</si>
  <si>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</si>
  <si>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</si>
  <si>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</si>
  <si>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</si>
  <si>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</si>
  <si>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</si>
  <si>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</si>
  <si>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</si>
  <si>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</si>
  <si>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</si>
  <si>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</si>
  <si>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</si>
  <si>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</si>
  <si>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</si>
  <si>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</si>
  <si>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</si>
  <si>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</si>
  <si>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</si>
  <si>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</si>
  <si>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</si>
  <si>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</si>
  <si>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</si>
  <si>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</si>
  <si>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</si>
  <si>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</si>
  <si>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</si>
  <si>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</si>
  <si>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</si>
  <si>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</si>
  <si>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</si>
  <si>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</si>
  <si>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</si>
  <si>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</si>
  <si>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</si>
  <si>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</si>
  <si>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</si>
  <si>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</si>
  <si>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</si>
  <si>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</si>
  <si>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</si>
  <si>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</si>
  <si>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</si>
  <si>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</si>
  <si>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</si>
  <si>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</si>
  <si>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</si>
  <si>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</si>
  <si>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</si>
  <si>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</si>
  <si>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</si>
  <si>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</si>
  <si>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</si>
  <si>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</si>
  <si>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</si>
  <si>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</si>
  <si>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</si>
  <si>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</si>
  <si>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</si>
  <si>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</si>
  <si>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</si>
  <si>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</si>
  <si>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</si>
  <si>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</si>
  <si>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</si>
  <si>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</si>
  <si>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</si>
  <si>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</si>
  <si>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</si>
  <si>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</si>
  <si>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</si>
  <si>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</si>
  <si>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</si>
  <si>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</si>
  <si>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</si>
  <si>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</si>
  <si>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</si>
  <si>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</si>
  <si>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</si>
  <si>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</si>
  <si>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</si>
  <si>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</si>
  <si>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</si>
  <si>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</si>
  <si>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</si>
  <si>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</si>
  <si>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</si>
  <si>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</si>
  <si>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</si>
  <si>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</si>
  <si>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</si>
  <si>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</si>
  <si>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</si>
  <si>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</si>
  <si>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</si>
  <si>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</si>
  <si>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</si>
  <si>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</si>
  <si>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</si>
  <si>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</si>
  <si>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</si>
  <si>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</si>
  <si>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</si>
  <si>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</si>
  <si>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</si>
  <si>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</si>
  <si>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</si>
  <si>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</si>
  <si>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</si>
  <si>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</si>
  <si>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</si>
  <si>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</si>
  <si>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</si>
  <si>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</si>
  <si>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</si>
  <si>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</si>
  <si>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</si>
  <si>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</si>
  <si>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</si>
  <si>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</si>
  <si>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</si>
  <si>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</si>
  <si>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</si>
  <si>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</si>
  <si>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</si>
  <si>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</si>
  <si>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</si>
  <si>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</si>
  <si>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</si>
  <si>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</si>
  <si>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</si>
  <si>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</si>
  <si>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</si>
  <si>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</si>
  <si>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</si>
  <si>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</si>
  <si>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</si>
  <si>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</si>
  <si>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</si>
  <si>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</si>
  <si>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</si>
  <si>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</si>
  <si>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</si>
  <si>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</si>
  <si>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</si>
  <si>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</si>
  <si>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</si>
  <si>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</si>
  <si>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</si>
  <si>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</si>
  <si>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</si>
  <si>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</si>
  <si>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</si>
  <si>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</si>
  <si>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</si>
  <si>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</si>
  <si>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</si>
  <si>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</si>
  <si>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</si>
  <si>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</si>
  <si>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</si>
  <si>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</si>
  <si>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</si>
  <si>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</si>
  <si>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</si>
  <si>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</si>
  <si>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</si>
  <si>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</si>
  <si>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</si>
  <si>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</si>
  <si>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</si>
  <si>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</si>
  <si>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</si>
  <si>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</si>
  <si>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</si>
  <si>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</si>
  <si>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</si>
  <si>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</si>
  <si>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</si>
  <si>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</si>
  <si>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</si>
  <si>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</si>
  <si>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</si>
  <si>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</si>
  <si>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</si>
  <si>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</si>
  <si>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</si>
  <si>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</si>
  <si>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</si>
  <si>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</si>
  <si>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</si>
  <si>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</si>
  <si>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</si>
  <si>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</si>
  <si>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</si>
  <si>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</si>
  <si>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</si>
  <si>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</si>
  <si>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</si>
  <si>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</si>
  <si>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</si>
  <si>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</si>
  <si>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</si>
  <si>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</si>
  <si>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</si>
  <si>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</si>
  <si>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</si>
  <si>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</si>
  <si>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</si>
  <si>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</si>
  <si>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</si>
  <si>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</si>
  <si>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</si>
  <si>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</si>
  <si>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</si>
  <si>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</si>
  <si>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</si>
  <si>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</si>
  <si>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</si>
  <si>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</si>
  <si>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</si>
  <si>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</si>
  <si>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</si>
  <si>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</si>
  <si>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</si>
  <si>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</si>
  <si>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</si>
  <si>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</si>
  <si>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</si>
  <si>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</si>
  <si>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</si>
  <si>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</si>
  <si>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</si>
  <si>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</si>
  <si>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</si>
  <si>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</si>
  <si>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</si>
  <si>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</si>
  <si>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</si>
  <si>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</si>
  <si>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</si>
  <si>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</si>
  <si>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</si>
  <si>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</si>
  <si>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</si>
  <si>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</si>
  <si>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</si>
  <si>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</si>
  <si>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</si>
  <si>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</si>
  <si>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</si>
  <si>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</si>
  <si>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</si>
  <si>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</si>
  <si>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</si>
  <si>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</si>
  <si>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</si>
  <si>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</si>
  <si>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</si>
  <si>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</si>
  <si>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</si>
  <si>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</si>
  <si>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</si>
  <si>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</si>
  <si>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</si>
  <si>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</si>
  <si>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</si>
  <si>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</si>
  <si>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</si>
  <si>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</si>
  <si>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</si>
  <si>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</si>
  <si>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</si>
  <si>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</si>
  <si>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</si>
  <si>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</si>
  <si>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</si>
  <si>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</si>
  <si>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</si>
  <si>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</si>
  <si>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</si>
  <si>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</si>
  <si>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</si>
  <si>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</si>
  <si>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</si>
  <si>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</si>
  <si>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</si>
  <si>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</si>
  <si>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</si>
  <si>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</si>
  <si>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</si>
  <si>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</si>
  <si>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</si>
  <si>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</si>
  <si>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</si>
  <si>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</si>
  <si>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</si>
  <si>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</si>
  <si>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</si>
  <si>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</si>
  <si>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</si>
  <si>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</si>
  <si>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</si>
  <si>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</si>
  <si>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</si>
  <si>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</si>
  <si>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</si>
  <si>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</si>
  <si>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</si>
  <si>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</si>
  <si>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</si>
  <si>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</si>
  <si>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</si>
  <si>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</si>
  <si>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</si>
  <si>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</si>
  <si>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</si>
  <si>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</si>
  <si>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</si>
  <si>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</si>
  <si>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</si>
  <si>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</si>
  <si>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</si>
  <si>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</si>
  <si>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</si>
  <si>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</si>
  <si>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</si>
  <si>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</si>
  <si>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</si>
  <si>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</si>
  <si>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</si>
  <si>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</si>
  <si>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</si>
  <si>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</si>
  <si>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</si>
  <si>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</si>
  <si>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</si>
  <si>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</si>
  <si>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</si>
  <si>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</si>
  <si>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</si>
  <si>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</si>
  <si>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</si>
  <si>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</si>
  <si>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</si>
  <si>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</si>
  <si>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</si>
  <si>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</si>
  <si>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</si>
  <si>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</si>
  <si>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</si>
  <si>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</si>
  <si>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</si>
  <si>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</si>
  <si>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</si>
  <si>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</si>
  <si>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</si>
  <si>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</si>
  <si>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</si>
  <si>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</si>
  <si>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</si>
  <si>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</si>
  <si>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</si>
  <si>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</si>
  <si>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</si>
  <si>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</si>
  <si>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</si>
  <si>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</si>
  <si>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</si>
  <si>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</si>
  <si>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</si>
  <si>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</si>
  <si>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</si>
  <si>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</si>
  <si>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</si>
  <si>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</si>
  <si>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</si>
  <si>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</si>
  <si>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</si>
  <si>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</si>
  <si>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</si>
  <si>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</si>
  <si>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</si>
  <si>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</si>
  <si>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</si>
  <si>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</si>
  <si>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</si>
  <si>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</si>
  <si>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</si>
  <si>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</si>
  <si>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</si>
  <si>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</si>
  <si>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</si>
  <si>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</si>
  <si>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</si>
  <si>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</si>
  <si>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</si>
  <si>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</si>
  <si>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</si>
  <si>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</si>
  <si>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</si>
  <si>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</si>
  <si>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</si>
  <si>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</si>
  <si>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</si>
  <si>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</si>
  <si>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</si>
  <si>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</si>
  <si>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</si>
  <si>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</si>
  <si>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</si>
  <si>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</si>
  <si>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</si>
  <si>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</si>
  <si>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</si>
  <si>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</si>
  <si>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</si>
  <si>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</si>
  <si>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</si>
  <si>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</si>
  <si>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</si>
  <si>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</si>
  <si>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</si>
  <si>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</si>
  <si>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</si>
  <si>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</si>
  <si>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</si>
  <si>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</si>
  <si>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</si>
  <si>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</si>
  <si>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</si>
  <si>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</si>
  <si>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</si>
  <si>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</si>
  <si>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</si>
  <si>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</si>
  <si>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</si>
  <si>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</si>
  <si>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</si>
  <si>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</si>
  <si>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</si>
  <si>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</si>
  <si>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</si>
  <si>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</si>
  <si>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</si>
  <si>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</si>
  <si>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</si>
  <si>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</si>
  <si>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</si>
  <si>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</si>
  <si>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</si>
  <si>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</si>
  <si>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</si>
  <si>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</si>
  <si>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</si>
  <si>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</si>
  <si>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</si>
  <si>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</si>
  <si>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</si>
  <si>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</si>
  <si>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</si>
  <si>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</si>
  <si>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</si>
  <si>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</si>
  <si>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</si>
  <si>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</si>
  <si>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</si>
  <si>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</si>
  <si>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</si>
  <si>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</si>
  <si>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</si>
  <si>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</si>
  <si>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</si>
  <si>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</si>
  <si>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</si>
  <si>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</si>
  <si>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</si>
  <si>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</si>
  <si>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</si>
  <si>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</si>
  <si>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</si>
  <si>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</si>
  <si>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</si>
  <si>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</si>
  <si>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</si>
  <si>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</si>
  <si>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</si>
  <si>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</si>
  <si>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</si>
  <si>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</si>
  <si>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</si>
  <si>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</si>
  <si>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</si>
  <si>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</si>
  <si>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</si>
  <si>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</si>
  <si>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</si>
  <si>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</si>
  <si>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</si>
  <si>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</si>
  <si>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</si>
  <si>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</si>
  <si>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</si>
  <si>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</si>
  <si>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</si>
  <si>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</si>
  <si>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</si>
  <si>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</si>
  <si>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</si>
  <si>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</si>
  <si>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</si>
  <si>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</si>
  <si>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</si>
  <si>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</si>
  <si>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</si>
  <si>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</si>
  <si>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</si>
  <si>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</si>
  <si>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</si>
  <si>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</si>
  <si>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</si>
  <si>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</si>
  <si>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</si>
  <si>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</si>
  <si>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</si>
  <si>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</si>
  <si>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</si>
  <si>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</si>
  <si>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</si>
  <si>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</si>
  <si>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</si>
  <si>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</si>
  <si>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</si>
  <si>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</si>
  <si>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</si>
  <si>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</si>
  <si>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</si>
  <si>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</si>
  <si>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</si>
  <si>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</si>
  <si>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</si>
  <si>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</si>
  <si>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</si>
  <si>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</si>
  <si>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</si>
  <si>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</si>
  <si>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</si>
  <si>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</si>
  <si>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</si>
  <si>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</si>
  <si>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</si>
  <si>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</si>
  <si>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</si>
  <si>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</si>
  <si>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</si>
  <si>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</si>
  <si>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</si>
  <si>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</si>
  <si>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</si>
  <si>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</si>
  <si>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</si>
  <si>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</si>
  <si>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</si>
  <si>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</si>
  <si>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</si>
  <si>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</si>
  <si>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</si>
  <si>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</si>
  <si>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</si>
  <si>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</si>
  <si>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</si>
  <si>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</si>
  <si>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</si>
  <si>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</si>
  <si>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</si>
  <si>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</si>
  <si>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</si>
  <si>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</si>
  <si>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</si>
  <si>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</si>
  <si>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</si>
  <si>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</si>
  <si>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</si>
  <si>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</si>
  <si>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</si>
  <si>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</si>
  <si>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</si>
  <si>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</si>
  <si>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</si>
  <si>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</si>
  <si>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</si>
  <si>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</si>
  <si>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</si>
  <si>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</si>
  <si>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</si>
  <si>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</si>
  <si>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</si>
  <si>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</si>
  <si>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</si>
  <si>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</si>
  <si>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</si>
  <si>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</si>
  <si>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</si>
  <si>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</si>
  <si>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</si>
  <si>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</si>
  <si>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</si>
  <si>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</si>
  <si>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</si>
  <si>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</si>
  <si>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</si>
  <si>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</si>
  <si>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</si>
  <si>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</si>
  <si>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</si>
  <si>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</si>
  <si>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</si>
  <si>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</si>
  <si>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</si>
  <si>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</si>
  <si>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</si>
  <si>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</si>
  <si>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</si>
  <si>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</si>
  <si>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</si>
  <si>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</si>
  <si>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</si>
  <si>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</si>
  <si>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</si>
  <si>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</si>
  <si>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</si>
  <si>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</si>
  <si>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</si>
  <si>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</si>
  <si>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</si>
  <si>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</si>
  <si>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</si>
  <si>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</si>
  <si>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</si>
  <si>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</si>
  <si>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</si>
  <si>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</si>
  <si>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</si>
  <si>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</si>
  <si>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</si>
  <si>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</si>
  <si>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</si>
  <si>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</si>
  <si>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</si>
  <si>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</si>
  <si>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</si>
  <si>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</si>
  <si>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</si>
  <si>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</si>
  <si>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</si>
  <si>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</si>
  <si>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</si>
  <si>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</si>
  <si>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</si>
  <si>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</si>
  <si>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</si>
  <si>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</si>
  <si>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</si>
  <si>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</si>
  <si>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</si>
  <si>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</si>
  <si>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</si>
  <si>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</si>
  <si>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</si>
  <si>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</si>
  <si>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</si>
  <si>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</si>
  <si>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</si>
  <si>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</si>
  <si>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</si>
  <si>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</si>
  <si>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</si>
  <si>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</si>
  <si>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</si>
  <si>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</si>
  <si>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</si>
  <si>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</si>
  <si>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</si>
  <si>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</si>
  <si>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</si>
  <si>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</si>
  <si>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</si>
  <si>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</si>
  <si>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</si>
  <si>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</si>
  <si>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</si>
  <si>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</si>
  <si>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</si>
  <si>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</si>
  <si>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</si>
  <si>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</si>
  <si>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</si>
  <si>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</si>
  <si>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</si>
  <si>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</si>
  <si>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</si>
  <si>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</si>
  <si>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</si>
  <si>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</si>
  <si>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</si>
  <si>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</si>
  <si>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</si>
  <si>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</si>
  <si>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</si>
  <si>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</si>
  <si>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</si>
  <si>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</si>
  <si>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</si>
  <si>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</si>
  <si>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</si>
  <si>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</si>
  <si>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</si>
  <si>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</si>
  <si>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</si>
  <si>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</si>
  <si>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</si>
  <si>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</si>
  <si>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</si>
  <si>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</si>
  <si>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</si>
  <si>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</si>
  <si>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</si>
  <si>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</si>
  <si>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</si>
  <si>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</si>
  <si>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</si>
  <si>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</si>
  <si>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</si>
  <si>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</si>
  <si>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</si>
  <si>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</si>
  <si>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</si>
  <si>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</si>
  <si>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</si>
  <si>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</si>
  <si>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</si>
  <si>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</si>
  <si>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</si>
  <si>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</si>
  <si>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</si>
  <si>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</si>
  <si>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</si>
  <si>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</si>
  <si>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</si>
  <si>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</si>
  <si>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</si>
  <si>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</si>
  <si>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</si>
  <si>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</si>
  <si>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</si>
  <si>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</si>
  <si>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</si>
  <si>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</si>
  <si>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</si>
  <si>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</si>
  <si>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</si>
  <si>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</si>
  <si>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</si>
  <si>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</si>
  <si>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</si>
  <si>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</si>
  <si>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</si>
  <si>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</si>
  <si>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</si>
  <si>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</si>
  <si>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</si>
  <si>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</si>
  <si>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</si>
  <si>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</si>
  <si>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</si>
  <si>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</si>
  <si>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</si>
  <si>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</si>
  <si>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</si>
  <si>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</si>
  <si>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</si>
  <si>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</si>
  <si>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</si>
  <si>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</si>
  <si>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</si>
  <si>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</si>
  <si>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</si>
  <si>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</si>
  <si>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</si>
  <si>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</si>
  <si>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</si>
  <si>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</si>
  <si>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</si>
  <si>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</si>
  <si>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</si>
  <si>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</si>
  <si>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</si>
  <si>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</si>
  <si>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</si>
  <si>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</si>
  <si>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</si>
  <si>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</si>
  <si>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</si>
  <si>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</si>
  <si>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</si>
  <si>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</si>
  <si>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</si>
  <si>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</si>
  <si>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</si>
  <si>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</si>
  <si>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</si>
  <si>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</si>
  <si>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</si>
  <si>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</si>
  <si>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</si>
  <si>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</si>
  <si>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</si>
  <si>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</si>
  <si>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</si>
  <si>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</si>
  <si>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</si>
  <si>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</si>
  <si>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</si>
  <si>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</si>
  <si>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</si>
  <si>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</si>
  <si>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</si>
  <si>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</si>
  <si>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</si>
  <si>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</si>
  <si>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</si>
  <si>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</si>
  <si>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</si>
  <si>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</si>
  <si>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</si>
  <si>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</si>
  <si>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</si>
  <si>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</si>
  <si>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</si>
  <si>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</si>
  <si>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</si>
  <si>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</si>
  <si>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</si>
  <si>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</si>
  <si>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</si>
  <si>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</si>
  <si>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</si>
  <si>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</si>
  <si>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</si>
  <si>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</si>
  <si>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</si>
  <si>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</si>
  <si>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</si>
  <si>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</si>
  <si>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</si>
  <si>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</si>
  <si>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</si>
  <si>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</si>
  <si>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</si>
  <si>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</si>
  <si>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</si>
  <si>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</si>
  <si>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</si>
  <si>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</si>
  <si>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</si>
  <si>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</si>
  <si>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</si>
  <si>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</si>
  <si>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</si>
  <si>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</si>
  <si>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</si>
  <si>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</si>
  <si>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</si>
  <si>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</si>
  <si>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</si>
  <si>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</si>
  <si>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</si>
  <si>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</si>
  <si>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</si>
  <si>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</si>
  <si>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</si>
  <si>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</si>
  <si>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</si>
  <si>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</si>
  <si>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</si>
  <si>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</si>
  <si>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</si>
  <si>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</si>
  <si>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</si>
  <si>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</si>
  <si>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</si>
  <si>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</si>
  <si>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</si>
  <si>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</si>
  <si>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</si>
  <si>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</si>
  <si>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</si>
  <si>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</si>
  <si>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</si>
  <si>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</si>
  <si>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</si>
  <si>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</si>
  <si>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</si>
  <si>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</si>
  <si>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</si>
  <si>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</si>
  <si>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</si>
  <si>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</si>
  <si>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</si>
  <si>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</si>
  <si>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</si>
  <si>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</si>
  <si>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</si>
  <si>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</si>
  <si>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</si>
  <si>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</si>
  <si>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</si>
  <si>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</si>
  <si>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</si>
  <si>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</si>
  <si>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</si>
  <si>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</si>
  <si>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</si>
  <si>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</si>
  <si>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</si>
  <si>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</si>
  <si>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</si>
  <si>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</si>
  <si>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</si>
  <si>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</si>
  <si>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</si>
  <si>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</si>
  <si>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</si>
  <si>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</si>
  <si>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</si>
  <si>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</si>
  <si>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</si>
  <si>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</si>
  <si>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</si>
  <si>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</si>
  <si>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</si>
  <si>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</si>
  <si>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</si>
  <si>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</si>
  <si>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</si>
  <si>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</si>
  <si>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</si>
  <si>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</si>
  <si>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</si>
  <si>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</si>
  <si>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</si>
  <si>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</si>
  <si>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</si>
  <si>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</si>
  <si>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</si>
  <si>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</si>
  <si>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</si>
  <si>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</si>
  <si>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</si>
  <si>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</si>
  <si>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</si>
  <si>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</si>
  <si>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</si>
  <si>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</si>
  <si>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</si>
  <si>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</si>
  <si>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</si>
  <si>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</si>
  <si>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</si>
  <si>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</si>
  <si>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</si>
  <si>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</si>
  <si>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</si>
  <si>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</si>
  <si>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</si>
  <si>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</si>
  <si>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</si>
  <si>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</si>
  <si>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</si>
  <si>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</si>
  <si>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</si>
  <si>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</si>
  <si>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</si>
  <si>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</si>
  <si>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</si>
  <si>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</si>
  <si>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</si>
  <si>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</si>
  <si>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</si>
  <si>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</si>
  <si>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</si>
  <si>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</si>
  <si>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</si>
  <si>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</si>
  <si>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</si>
  <si>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</si>
  <si>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</si>
  <si>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</si>
  <si>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</si>
  <si>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</si>
  <si>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</si>
  <si>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</si>
  <si>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</si>
  <si>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</si>
  <si>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</si>
  <si>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</si>
  <si>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</si>
  <si>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</si>
  <si>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</si>
  <si>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</si>
  <si>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</si>
  <si>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</si>
  <si>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</si>
  <si>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</si>
  <si>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</si>
  <si>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</si>
  <si>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</si>
  <si>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</si>
  <si>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</si>
  <si>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</si>
  <si>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</si>
  <si>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</si>
  <si>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</si>
  <si>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</si>
  <si>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</si>
  <si>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</si>
  <si>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</si>
  <si>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</si>
  <si>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</si>
  <si>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</si>
  <si>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</si>
  <si>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</si>
  <si>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</si>
  <si>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</si>
  <si>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</si>
  <si>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</si>
  <si>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</si>
  <si>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</si>
  <si>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</si>
  <si>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</si>
  <si>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</si>
  <si>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</si>
  <si>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</si>
  <si>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</si>
  <si>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</si>
  <si>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</si>
  <si>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</si>
  <si>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</si>
  <si>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</si>
  <si>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</si>
  <si>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</si>
  <si>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</si>
  <si>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</si>
  <si>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</si>
  <si>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</si>
  <si>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</si>
  <si>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</si>
  <si>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</si>
  <si>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</si>
  <si>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</si>
  <si>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</si>
  <si>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</si>
  <si>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</si>
  <si>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</si>
  <si>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</si>
  <si>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</si>
  <si>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</si>
  <si>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</si>
  <si>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</si>
  <si>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</si>
  <si>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</si>
  <si>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</si>
  <si>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</si>
  <si>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</si>
  <si>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</si>
  <si>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</si>
  <si>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</si>
  <si>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</si>
  <si>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</si>
  <si>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</si>
  <si>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</si>
  <si>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</si>
  <si>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</si>
  <si>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</si>
  <si>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</si>
  <si>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</si>
  <si>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</si>
  <si>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</si>
  <si>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</si>
  <si>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</si>
  <si>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</si>
  <si>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</si>
  <si>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</si>
  <si>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</si>
  <si>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</si>
  <si>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</si>
  <si>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</si>
  <si>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</si>
  <si>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</si>
  <si>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</si>
  <si>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</si>
  <si>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</si>
  <si>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</si>
  <si>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</si>
  <si>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</si>
  <si>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</si>
  <si>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</si>
  <si>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</si>
  <si>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</si>
  <si>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</si>
  <si>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</si>
  <si>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</si>
  <si>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</si>
  <si>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</si>
  <si>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</si>
  <si>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</si>
  <si>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</si>
  <si>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</si>
  <si>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</si>
  <si>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</si>
  <si>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</si>
  <si>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</si>
  <si>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</si>
  <si>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</si>
  <si>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</si>
  <si>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</si>
  <si>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</si>
  <si>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</si>
  <si>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</si>
  <si>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</si>
  <si>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</si>
  <si>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</si>
  <si>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</si>
  <si>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</si>
  <si>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</si>
  <si>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</si>
  <si>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</si>
  <si>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</si>
  <si>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</si>
  <si>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</si>
  <si>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</si>
  <si>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</si>
  <si>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</si>
  <si>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</si>
  <si>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</si>
  <si>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</si>
  <si>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</si>
  <si>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</si>
  <si>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</si>
  <si>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</si>
  <si>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</si>
  <si>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</si>
  <si>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</si>
  <si>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</si>
  <si>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</si>
  <si>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</si>
  <si>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</si>
  <si>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</si>
  <si>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</si>
  <si>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</si>
  <si>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</si>
  <si>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</si>
  <si>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</si>
  <si>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</si>
  <si>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</si>
  <si>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</si>
  <si>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</si>
  <si>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</si>
  <si>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</si>
  <si>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</si>
  <si>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</si>
  <si>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</si>
  <si>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</si>
  <si>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</si>
  <si>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</si>
  <si>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</si>
  <si>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</si>
  <si>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</si>
  <si>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</si>
  <si>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</si>
  <si>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</si>
  <si>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</si>
  <si>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</si>
  <si>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</si>
  <si>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</si>
  <si>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</si>
  <si>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</si>
  <si>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</si>
  <si>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</si>
  <si>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</si>
  <si>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</si>
  <si>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</si>
  <si>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</si>
  <si>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</si>
  <si>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</si>
  <si>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</si>
  <si>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</si>
  <si>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</si>
  <si>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</si>
  <si>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</si>
  <si>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</si>
  <si>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</si>
  <si>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</si>
  <si>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</si>
  <si>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</si>
  <si>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</si>
  <si>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</si>
  <si>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</si>
  <si>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</si>
  <si>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</si>
  <si>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</si>
  <si>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</si>
  <si>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</si>
  <si>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</si>
  <si>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</si>
  <si>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</si>
  <si>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</si>
  <si>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</si>
  <si>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</si>
  <si>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</si>
  <si>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</si>
  <si>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</si>
  <si>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</si>
  <si>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</si>
  <si>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</si>
  <si>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</si>
  <si>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</si>
  <si>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</si>
  <si>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</si>
  <si>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</si>
  <si>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</si>
  <si>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</si>
  <si>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</si>
  <si>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</si>
  <si>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</si>
  <si>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</si>
  <si>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</si>
  <si>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</si>
  <si>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</si>
  <si>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</si>
  <si>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</si>
  <si>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</si>
  <si>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</si>
  <si>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</si>
  <si>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</si>
  <si>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</si>
  <si>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</si>
  <si>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</si>
  <si>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</si>
  <si>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</si>
  <si>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</si>
  <si>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</si>
  <si>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</si>
  <si>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</si>
  <si>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</si>
  <si>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</si>
  <si>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</si>
  <si>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</si>
  <si>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</si>
  <si>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</si>
  <si>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</si>
  <si>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</si>
  <si>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</si>
  <si>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</si>
  <si>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</si>
  <si>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</si>
  <si>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</si>
  <si>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</si>
  <si>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</si>
  <si>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</si>
  <si>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</si>
  <si>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</si>
  <si>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</si>
  <si>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</si>
  <si>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</si>
  <si>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</si>
  <si>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</si>
  <si>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</si>
  <si>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</si>
  <si>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</si>
  <si>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</si>
  <si>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</si>
  <si>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</si>
  <si>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</si>
  <si>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</si>
  <si>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</si>
  <si>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</si>
  <si>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</si>
  <si>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</si>
  <si>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</si>
  <si>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</si>
  <si>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</si>
  <si>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</si>
  <si>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</si>
  <si>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</si>
  <si>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</si>
  <si>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</si>
  <si>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</si>
  <si>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</si>
  <si>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</si>
  <si>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</si>
  <si>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</si>
  <si>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</si>
  <si>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</si>
  <si>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</si>
  <si>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</si>
  <si>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</si>
  <si>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</si>
  <si>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</si>
  <si>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</si>
  <si>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</si>
  <si>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</si>
  <si>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</si>
  <si>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</si>
  <si>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</si>
  <si>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</si>
  <si>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</si>
  <si>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</si>
  <si>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</si>
  <si>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</si>
  <si>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</si>
  <si>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</si>
  <si>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</si>
  <si>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</si>
  <si>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</si>
  <si>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</si>
  <si>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</si>
  <si>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</si>
  <si>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</si>
  <si>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</si>
  <si>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</si>
  <si>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</si>
  <si>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</si>
  <si>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</si>
  <si>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</si>
  <si>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</si>
  <si>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</si>
  <si>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</si>
  <si>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</si>
  <si>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</si>
  <si>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</si>
  <si>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</si>
  <si>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</si>
  <si>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</si>
  <si>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</si>
  <si>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</si>
  <si>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</si>
  <si>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</si>
  <si>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</si>
  <si>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</si>
  <si>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</si>
  <si>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</si>
  <si>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</si>
  <si>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</si>
  <si>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</si>
  <si>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</si>
  <si>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</si>
  <si>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</si>
  <si>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</si>
  <si>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</si>
  <si>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</si>
  <si>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</si>
  <si>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</si>
  <si>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</si>
  <si>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</si>
  <si>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</si>
  <si>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</si>
  <si>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</si>
  <si>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</si>
  <si>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</si>
  <si>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</si>
  <si>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</si>
  <si>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</si>
  <si>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</si>
  <si>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</si>
  <si>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</si>
  <si>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</si>
  <si>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</si>
  <si>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</si>
  <si>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</si>
  <si>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</si>
  <si>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</si>
  <si>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</si>
  <si>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</si>
  <si>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</si>
  <si>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</si>
  <si>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</si>
  <si>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</si>
  <si>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</si>
  <si>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</si>
  <si>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</si>
  <si>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</si>
  <si>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</si>
  <si>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</si>
  <si>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</si>
  <si>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</si>
  <si>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</si>
  <si>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</si>
  <si>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</si>
  <si>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</si>
  <si>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</si>
  <si>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</si>
  <si>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</si>
  <si>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</si>
  <si>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</si>
  <si>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</si>
  <si>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</si>
  <si>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</si>
  <si>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</si>
  <si>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</si>
  <si>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</si>
  <si>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</si>
  <si>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</si>
  <si>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</si>
  <si>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</si>
  <si>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</si>
  <si>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</si>
  <si>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</si>
  <si>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</si>
  <si>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</si>
  <si>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</si>
  <si>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</si>
  <si>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</si>
  <si>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</si>
  <si>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</si>
  <si>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</si>
  <si>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</si>
  <si>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</si>
  <si>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</si>
  <si>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</si>
  <si>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</si>
  <si>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</si>
  <si>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</si>
  <si>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</si>
  <si>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</si>
  <si>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</si>
  <si>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</si>
  <si>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</si>
  <si>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</si>
  <si>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</si>
  <si>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</si>
  <si>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</si>
  <si>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</si>
  <si>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</si>
  <si>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</si>
  <si>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</si>
  <si>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</si>
  <si>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</si>
  <si>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</si>
  <si>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</si>
  <si>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</si>
  <si>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</si>
  <si>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</si>
  <si>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</si>
  <si>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</si>
  <si>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</si>
  <si>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</si>
  <si>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</si>
  <si>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</si>
  <si>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</si>
  <si>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</si>
  <si>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</si>
  <si>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</si>
  <si>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</si>
  <si>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</si>
  <si>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</si>
  <si>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</si>
  <si>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</si>
  <si>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</si>
  <si>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</si>
  <si>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</si>
  <si>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</si>
  <si>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</si>
  <si>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</si>
  <si>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</si>
  <si>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</si>
  <si>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</si>
  <si>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</si>
  <si>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</si>
  <si>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</si>
  <si>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</si>
  <si>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</si>
  <si>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</si>
  <si>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</si>
  <si>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</si>
  <si>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</si>
  <si>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</si>
  <si>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</si>
  <si>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</si>
  <si>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</si>
  <si>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</si>
  <si>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</si>
  <si>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</si>
  <si>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</si>
  <si>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</si>
  <si>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</si>
  <si>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</si>
  <si>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</si>
  <si>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</si>
  <si>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</si>
  <si>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</si>
  <si>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</si>
  <si>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</si>
  <si>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</si>
  <si>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</si>
  <si>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</si>
  <si>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</si>
  <si>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</si>
  <si>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</si>
  <si>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</si>
  <si>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</si>
  <si>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</si>
  <si>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</si>
  <si>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</si>
  <si>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</si>
  <si>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</si>
  <si>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</si>
  <si>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</si>
  <si>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</si>
  <si>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</si>
  <si>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</si>
  <si>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</si>
  <si>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</si>
  <si>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</si>
  <si>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</si>
  <si>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</si>
  <si>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</si>
  <si>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</si>
  <si>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</si>
  <si>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</si>
  <si>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</si>
  <si>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</si>
  <si>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</si>
  <si>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</si>
  <si>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</si>
  <si>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</si>
  <si>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</si>
  <si>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</si>
  <si>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</si>
  <si>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</si>
  <si>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</si>
  <si>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</si>
  <si>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</si>
  <si>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</si>
  <si>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</si>
  <si>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</si>
  <si>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</si>
  <si>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</si>
  <si>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</si>
  <si>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</si>
  <si>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</si>
  <si>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</si>
  <si>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</si>
  <si>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</si>
  <si>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</si>
  <si>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</si>
  <si>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</si>
  <si>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</si>
  <si>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</si>
  <si>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</si>
  <si>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</si>
  <si>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</si>
  <si>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</si>
  <si>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</si>
  <si>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</si>
  <si>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</si>
  <si>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</si>
  <si>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</si>
  <si>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</si>
  <si>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</si>
  <si>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</si>
  <si>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</si>
  <si>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</si>
  <si>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</si>
  <si>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</si>
  <si>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</si>
  <si>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</si>
  <si>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</si>
  <si>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</si>
  <si>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</si>
  <si>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</si>
  <si>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</si>
  <si>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</si>
  <si>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</si>
  <si>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</si>
  <si>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</si>
  <si>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</si>
  <si>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</si>
  <si>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</si>
  <si>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</si>
  <si>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</si>
  <si>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</si>
  <si>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</si>
  <si>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</si>
  <si>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</si>
  <si>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</si>
  <si>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</si>
  <si>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</si>
  <si>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</si>
  <si>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</si>
  <si>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</si>
  <si>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</si>
  <si>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</si>
  <si>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</si>
  <si>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</si>
  <si>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</si>
  <si>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</si>
  <si>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</si>
  <si>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</si>
  <si>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</si>
  <si>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</si>
  <si>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</si>
  <si>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</si>
  <si>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</si>
  <si>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</si>
  <si>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</si>
  <si>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</si>
  <si>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</si>
  <si>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</si>
  <si>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</si>
  <si>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</si>
  <si>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</si>
  <si>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</si>
  <si>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</si>
  <si>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</si>
  <si>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</si>
  <si>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</si>
  <si>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</si>
  <si>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</si>
  <si>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</si>
  <si>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</si>
  <si>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</si>
  <si>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</si>
  <si>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</si>
  <si>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</si>
  <si>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</si>
  <si>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</si>
  <si>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</si>
  <si>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</si>
  <si>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</si>
  <si>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</si>
  <si>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</si>
  <si>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</si>
  <si>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</si>
  <si>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</si>
  <si>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</si>
  <si>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</si>
  <si>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</si>
  <si>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</si>
  <si>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</si>
  <si>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</si>
  <si>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</si>
  <si>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</si>
  <si>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</si>
  <si>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</si>
  <si>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</si>
  <si>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</si>
  <si>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</si>
  <si>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</si>
  <si>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</si>
  <si>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</si>
  <si>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</si>
  <si>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</si>
  <si>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</si>
  <si>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</si>
  <si>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</si>
  <si>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</si>
  <si>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</si>
  <si>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</si>
  <si>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</si>
  <si>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</si>
  <si>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</si>
  <si>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</si>
  <si>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</si>
  <si>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</si>
  <si>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</si>
  <si>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</si>
  <si>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</si>
  <si>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</si>
  <si>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</si>
  <si>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</si>
  <si>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</si>
  <si>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</si>
  <si>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</si>
  <si>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</si>
  <si>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</si>
  <si>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</si>
  <si>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</si>
  <si>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</si>
  <si>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</si>
  <si>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</si>
  <si>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</si>
  <si>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</si>
  <si>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</si>
  <si>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</si>
  <si>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</si>
  <si>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</si>
  <si>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</si>
  <si>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</si>
  <si>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</si>
  <si>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</si>
  <si>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</si>
  <si>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</si>
  <si>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</si>
  <si>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</si>
  <si>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</si>
  <si>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</si>
  <si>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</si>
  <si>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</si>
  <si>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</si>
  <si>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</si>
  <si>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</si>
  <si>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</si>
  <si>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</si>
  <si>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</si>
  <si>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</si>
  <si>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</si>
  <si>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</si>
  <si>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</si>
  <si>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</si>
  <si>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</si>
  <si>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</si>
  <si>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</si>
  <si>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</si>
  <si>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</si>
  <si>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</si>
  <si>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</si>
  <si>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</si>
  <si>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</si>
  <si>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</si>
  <si>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</si>
  <si>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</si>
  <si>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</si>
  <si>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</si>
  <si>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</si>
  <si>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</si>
  <si>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</si>
  <si>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</si>
  <si>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</si>
  <si>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</si>
  <si>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</si>
  <si>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</si>
  <si>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</si>
  <si>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</si>
  <si>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</si>
  <si>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</si>
  <si>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</si>
  <si>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</si>
  <si>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</si>
  <si>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</si>
  <si>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</si>
  <si>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</si>
  <si>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</si>
  <si>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</si>
  <si>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</si>
  <si>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</si>
  <si>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</si>
  <si>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</si>
  <si>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</si>
  <si>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</si>
  <si>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</si>
  <si>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</si>
  <si>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</si>
  <si>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</si>
  <si>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</si>
  <si>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</si>
  <si>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</si>
  <si>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</si>
  <si>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</si>
  <si>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</si>
  <si>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</si>
  <si>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</si>
  <si>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</si>
  <si>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</si>
  <si>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</si>
  <si>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</si>
  <si>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</si>
  <si>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</si>
  <si>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</si>
  <si>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</si>
  <si>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</si>
  <si>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</si>
  <si>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</si>
  <si>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</si>
  <si>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</si>
  <si>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</si>
  <si>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</si>
  <si>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</si>
  <si>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</si>
  <si>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</si>
  <si>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</si>
  <si>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</si>
  <si>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</si>
  <si>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</si>
  <si>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</si>
  <si>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</si>
  <si>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</si>
  <si>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</si>
  <si>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</si>
  <si>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</si>
  <si>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</si>
  <si>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</si>
  <si>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</si>
  <si>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</si>
  <si>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</si>
  <si>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</si>
  <si>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</si>
  <si>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</si>
  <si>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</si>
  <si>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</si>
  <si>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</si>
  <si>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</si>
  <si>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</si>
  <si>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</si>
  <si>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</si>
  <si>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</si>
  <si>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</si>
  <si>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</si>
  <si>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</si>
  <si>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</si>
  <si>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</si>
  <si>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</si>
  <si>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</si>
  <si>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</si>
  <si>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</si>
  <si>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</si>
  <si>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</si>
  <si>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</si>
  <si>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</si>
  <si>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</si>
  <si>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</si>
  <si>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</si>
  <si>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</si>
  <si>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</si>
  <si>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</si>
  <si>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</si>
  <si>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</si>
  <si>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</si>
  <si>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</si>
  <si>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</si>
  <si>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</si>
  <si>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</si>
  <si>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</si>
  <si>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</si>
  <si>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</si>
  <si>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</si>
  <si>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</si>
  <si>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</si>
  <si>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</si>
  <si>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</si>
  <si>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</si>
  <si>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</si>
  <si>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</si>
  <si>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</si>
  <si>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</si>
  <si>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</si>
  <si>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</si>
  <si>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</si>
  <si>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</si>
  <si>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</si>
  <si>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</si>
  <si>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</si>
  <si>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</si>
  <si>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</si>
  <si>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</si>
  <si>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</si>
  <si>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</si>
  <si>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</si>
  <si>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</si>
  <si>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</si>
  <si>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</si>
  <si>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</si>
  <si>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</si>
  <si>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</si>
  <si>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</si>
  <si>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</si>
  <si>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</si>
  <si>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</si>
  <si>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</si>
  <si>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</si>
  <si>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</si>
  <si>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</si>
  <si>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</si>
  <si>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</si>
  <si>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</si>
  <si>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</si>
  <si>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</si>
  <si>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</si>
  <si>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</si>
  <si>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</si>
  <si>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</si>
  <si>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</si>
  <si>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</si>
  <si>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</si>
  <si>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</si>
  <si>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</si>
  <si>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</si>
  <si>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</si>
  <si>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</si>
  <si>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</si>
  <si>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</si>
  <si>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</si>
  <si>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</si>
  <si>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</si>
  <si>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</si>
  <si>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</si>
  <si>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</si>
  <si>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</si>
  <si>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</si>
  <si>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</si>
  <si>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</si>
  <si>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</si>
  <si>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</si>
  <si>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</si>
  <si>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</si>
  <si>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</si>
  <si>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</si>
  <si>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</si>
  <si>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</si>
  <si>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</si>
  <si>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</si>
  <si>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</si>
  <si>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</si>
  <si>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</si>
  <si>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</si>
  <si>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</si>
  <si>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</si>
  <si>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</si>
  <si>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</si>
  <si>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</si>
  <si>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</si>
  <si>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</si>
  <si>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</si>
  <si>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</si>
  <si>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</si>
  <si>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</si>
  <si>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</si>
  <si>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</si>
  <si>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</si>
  <si>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</si>
  <si>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</si>
  <si>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</si>
  <si>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</si>
  <si>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</si>
  <si>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</si>
  <si>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</si>
  <si>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</si>
  <si>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</si>
  <si>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</si>
  <si>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</si>
  <si>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</si>
  <si>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</si>
  <si>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</si>
  <si>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</si>
  <si>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</si>
  <si>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</si>
  <si>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</si>
  <si>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</si>
  <si>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</si>
  <si>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</si>
  <si>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</si>
  <si>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</si>
  <si>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</si>
  <si>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</si>
  <si>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</si>
  <si>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</si>
  <si>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</si>
  <si>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</si>
  <si>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</si>
  <si>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</si>
  <si>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</si>
  <si>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</si>
  <si>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</si>
  <si>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</si>
  <si>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</si>
  <si>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</si>
  <si>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</si>
  <si>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</si>
  <si>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</si>
  <si>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</si>
  <si>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</si>
  <si>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</si>
  <si>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</si>
  <si>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</si>
  <si>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</si>
  <si>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</si>
  <si>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</si>
  <si>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</si>
  <si>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</si>
  <si>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</si>
  <si>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</si>
  <si>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</si>
  <si>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</si>
  <si>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</si>
  <si>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</si>
  <si>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</si>
  <si>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</si>
  <si>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</si>
  <si>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</si>
  <si>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</si>
  <si>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</si>
  <si>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</si>
  <si>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</si>
  <si>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</si>
  <si>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</si>
  <si>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</si>
  <si>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</si>
  <si>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</si>
  <si>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</si>
  <si>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</si>
  <si>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</si>
  <si>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</si>
  <si>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</si>
  <si>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</si>
  <si>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</si>
  <si>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</si>
  <si>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</si>
  <si>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</si>
  <si>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</si>
  <si>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</si>
  <si>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</si>
  <si>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</si>
  <si>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</si>
  <si>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</si>
  <si>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</si>
  <si>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</si>
  <si>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</si>
  <si>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</si>
  <si>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</si>
  <si>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</si>
  <si>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</si>
  <si>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</si>
  <si>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</si>
  <si>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</si>
  <si>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</si>
  <si>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</si>
  <si>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</si>
  <si>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</si>
  <si>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</si>
  <si>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</si>
  <si>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</si>
  <si>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</si>
  <si>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</si>
  <si>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</si>
  <si>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</si>
  <si>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</si>
  <si>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</si>
  <si>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</si>
  <si>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</si>
  <si>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</si>
  <si>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</si>
  <si>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</si>
  <si>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</si>
  <si>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</si>
  <si>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</si>
  <si>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</si>
  <si>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</si>
  <si>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</si>
  <si>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</si>
  <si>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</si>
  <si>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</si>
  <si>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</si>
  <si>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</si>
  <si>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</si>
  <si>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</si>
  <si>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</si>
  <si>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</si>
  <si>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</si>
  <si>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</si>
  <si>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</si>
  <si>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</si>
  <si>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</si>
  <si>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</si>
  <si>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</si>
  <si>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</si>
  <si>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</si>
  <si>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</si>
  <si>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</si>
  <si>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</si>
  <si>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</si>
  <si>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</si>
  <si>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</si>
  <si>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</si>
  <si>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</si>
  <si>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</si>
  <si>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</si>
  <si>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</si>
  <si>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</si>
  <si>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</si>
  <si>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</si>
  <si>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</si>
  <si>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</si>
  <si>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</si>
  <si>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</si>
  <si>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</si>
  <si>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</si>
  <si>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</si>
  <si>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</si>
  <si>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</si>
  <si>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</si>
  <si>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</si>
  <si>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</si>
  <si>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</si>
  <si>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</si>
  <si>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</si>
  <si>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</si>
  <si>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</si>
  <si>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</si>
  <si>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</si>
  <si>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</si>
  <si>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</si>
  <si>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</si>
  <si>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</si>
  <si>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</si>
  <si>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</si>
  <si>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</si>
  <si>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</si>
  <si>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</si>
  <si>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</si>
  <si>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</si>
  <si>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</si>
  <si>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</si>
  <si>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</si>
  <si>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</si>
  <si>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</si>
  <si>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</si>
  <si>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</si>
  <si>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</si>
  <si>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</si>
  <si>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</si>
  <si>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</si>
  <si>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</si>
  <si>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</si>
  <si>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</si>
  <si>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</si>
  <si>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</si>
  <si>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</si>
  <si>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</si>
  <si>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</si>
  <si>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</si>
  <si>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</si>
  <si>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</si>
  <si>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</si>
  <si>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</si>
  <si>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</si>
  <si>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</si>
  <si>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</si>
  <si>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</si>
  <si>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</si>
  <si>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</si>
  <si>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</si>
  <si>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</si>
  <si>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</si>
  <si>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</si>
  <si>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</si>
  <si>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</si>
  <si>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</si>
  <si>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</si>
  <si>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</si>
  <si>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</si>
  <si>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</si>
  <si>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</si>
  <si>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</si>
  <si>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</si>
  <si>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</si>
  <si>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</si>
  <si>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</si>
  <si>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</si>
  <si>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</si>
  <si>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</si>
  <si>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</si>
  <si>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</si>
  <si>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</si>
  <si>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</si>
  <si>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</si>
  <si>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</si>
  <si>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</si>
  <si>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</si>
  <si>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</si>
  <si>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</si>
  <si>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</si>
  <si>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</si>
  <si>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</si>
  <si>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</si>
  <si>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</si>
  <si>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</si>
  <si>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</si>
  <si>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</si>
  <si>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</si>
  <si>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</si>
  <si>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</si>
  <si>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</si>
  <si>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</si>
  <si>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</si>
  <si>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</si>
  <si>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</si>
  <si>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</si>
  <si>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</si>
  <si>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</si>
  <si>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</si>
  <si>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</si>
  <si>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</si>
  <si>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</si>
  <si>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</si>
  <si>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</si>
  <si>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</si>
  <si>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</si>
  <si>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</si>
  <si>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</si>
  <si>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</si>
  <si>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</si>
  <si>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</si>
  <si>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</si>
  <si>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</si>
  <si>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</si>
  <si>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</si>
  <si>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</si>
  <si>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</si>
  <si>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</si>
  <si>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</si>
  <si>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</si>
  <si>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</si>
  <si>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</si>
  <si>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</si>
  <si>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</si>
  <si>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</si>
  <si>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</si>
  <si>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</si>
  <si>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</si>
  <si>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</si>
  <si>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</si>
  <si>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</si>
  <si>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</si>
  <si>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</si>
  <si>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</si>
  <si>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</si>
  <si>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</si>
  <si>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</si>
  <si>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</si>
  <si>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</si>
  <si>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</si>
  <si>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</si>
  <si>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</si>
  <si>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</si>
  <si>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</si>
  <si>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</si>
  <si>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</si>
  <si>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</si>
  <si>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</si>
  <si>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</si>
  <si>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</si>
  <si>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</si>
  <si>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</si>
  <si>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</si>
  <si>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</si>
  <si>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</si>
  <si>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</si>
  <si>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</si>
  <si>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</si>
  <si>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</si>
  <si>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</si>
  <si>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</si>
  <si>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</si>
  <si>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</si>
  <si>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</si>
  <si>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</si>
  <si>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</si>
  <si>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</si>
  <si>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</si>
  <si>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</si>
  <si>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</si>
  <si>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</si>
  <si>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</si>
  <si>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</si>
  <si>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</si>
  <si>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</si>
  <si>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</si>
  <si>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</si>
  <si>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</si>
  <si>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</si>
  <si>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</si>
  <si>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</si>
  <si>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</si>
  <si>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</si>
  <si>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</si>
  <si>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</si>
  <si>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</si>
  <si>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</si>
  <si>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</si>
  <si>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</si>
  <si>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</si>
  <si>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</si>
  <si>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</si>
  <si>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</si>
  <si>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</si>
  <si>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</si>
  <si>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</si>
  <si>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</si>
  <si>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</si>
  <si>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</si>
  <si>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</si>
  <si>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</si>
  <si>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</si>
  <si>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</si>
  <si>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</si>
  <si>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</si>
  <si>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</si>
  <si>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</si>
  <si>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</si>
  <si>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</si>
  <si>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</si>
  <si>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</si>
  <si>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</si>
  <si>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</si>
  <si>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</si>
  <si>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</si>
  <si>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</si>
  <si>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</si>
  <si>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</si>
  <si>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</si>
  <si>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</si>
  <si>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</si>
  <si>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</si>
  <si>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</si>
  <si>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</si>
  <si>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</si>
  <si>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</si>
  <si>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</si>
  <si>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</si>
  <si>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</si>
  <si>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</si>
  <si>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</si>
  <si>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</si>
  <si>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</si>
  <si>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</si>
  <si>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</si>
  <si>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</si>
  <si>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</si>
  <si>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</si>
  <si>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</si>
  <si>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</si>
  <si>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</si>
  <si>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</si>
  <si>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</si>
  <si>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</si>
  <si>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</si>
  <si>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</si>
  <si>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</si>
  <si>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</si>
  <si>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</si>
  <si>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</si>
  <si>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</si>
  <si>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</si>
  <si>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</si>
  <si>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</si>
  <si>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</si>
  <si>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</si>
  <si>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</si>
  <si>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</si>
  <si>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</si>
  <si>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</si>
  <si>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</si>
  <si>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</si>
  <si>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</si>
  <si>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</si>
  <si>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</si>
  <si>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</si>
  <si>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</si>
  <si>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</si>
  <si>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</si>
  <si>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</si>
  <si>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</si>
  <si>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</si>
  <si>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</si>
  <si>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</si>
  <si>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</si>
  <si>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</si>
  <si>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</si>
  <si>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</si>
  <si>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</si>
  <si>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</si>
  <si>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</si>
  <si>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</si>
  <si>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</si>
  <si>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</si>
  <si>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</si>
  <si>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</si>
  <si>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</si>
  <si>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</si>
  <si>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</si>
  <si>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</si>
  <si>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</si>
  <si>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</si>
  <si>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</si>
  <si>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</si>
  <si>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</si>
  <si>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</si>
  <si>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</si>
  <si>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</si>
  <si>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</si>
  <si>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</si>
  <si>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</si>
  <si>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</si>
  <si>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</si>
  <si>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</si>
  <si>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</si>
  <si>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</si>
  <si>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</si>
  <si>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</si>
  <si>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</si>
  <si>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</si>
  <si>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</si>
  <si>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</si>
  <si>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</si>
  <si>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</si>
  <si>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</si>
  <si>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</si>
  <si>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</si>
  <si>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</si>
  <si>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</si>
  <si>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</si>
  <si>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</si>
  <si>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</si>
  <si>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</si>
  <si>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</si>
  <si>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</si>
  <si>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</si>
  <si>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</si>
  <si>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</si>
  <si>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</si>
  <si>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</si>
  <si>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</si>
  <si>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</si>
  <si>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</si>
  <si>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</si>
  <si>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</si>
  <si>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</si>
  <si>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</si>
  <si>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</si>
  <si>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</si>
  <si>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</si>
  <si>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</si>
  <si>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</si>
  <si>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</si>
  <si>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</si>
  <si>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</si>
  <si>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</si>
  <si>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</si>
  <si>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</si>
  <si>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</si>
  <si>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</si>
  <si>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</si>
  <si>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</si>
  <si>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</si>
  <si>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</si>
  <si>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</si>
  <si>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</si>
  <si>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</si>
  <si>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</si>
  <si>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</si>
  <si>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</si>
  <si>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</si>
  <si>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</si>
  <si>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</si>
  <si>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</si>
  <si>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</si>
  <si>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</si>
  <si>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</si>
  <si>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</si>
  <si>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</si>
  <si>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</si>
  <si>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</si>
  <si>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</si>
  <si>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</si>
  <si>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</si>
  <si>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</si>
  <si>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</si>
  <si>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</si>
  <si>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</si>
  <si>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</si>
  <si>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</si>
  <si>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</si>
  <si>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</si>
  <si>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</si>
  <si>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</si>
  <si>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</si>
  <si>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</si>
  <si>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</si>
  <si>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</si>
  <si>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</si>
  <si>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</si>
  <si>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</si>
  <si>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</si>
  <si>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</si>
  <si>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</si>
  <si>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</si>
  <si>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</si>
  <si>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</si>
  <si>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</si>
  <si>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</si>
  <si>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</si>
  <si>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</si>
  <si>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</si>
  <si>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</si>
  <si>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</si>
  <si>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</si>
  <si>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</si>
  <si>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</si>
  <si>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</si>
  <si>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</si>
  <si>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</si>
  <si>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</si>
  <si>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</si>
  <si>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</si>
  <si>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</si>
  <si>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</si>
  <si>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</si>
  <si>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</si>
  <si>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</si>
  <si>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</si>
  <si>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</si>
  <si>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</si>
  <si>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</si>
  <si>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</si>
  <si>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</si>
  <si>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</si>
  <si>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</si>
  <si>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</si>
  <si>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</si>
  <si>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</si>
  <si>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</si>
  <si>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</si>
  <si>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</si>
  <si>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</si>
  <si>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</si>
  <si>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</si>
  <si>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</si>
  <si>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</si>
  <si>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</si>
  <si>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</si>
  <si>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</si>
  <si>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</si>
  <si>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</si>
  <si>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</si>
  <si>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</si>
  <si>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</si>
  <si>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</si>
  <si>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</si>
  <si>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</si>
  <si>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</si>
  <si>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</si>
  <si>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</si>
  <si>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</si>
  <si>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</si>
  <si>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</si>
  <si>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</si>
  <si>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</si>
  <si>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</si>
  <si>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</si>
  <si>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</si>
  <si>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</si>
  <si>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</si>
  <si>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</si>
  <si>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</si>
  <si>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</si>
  <si>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</si>
  <si>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</si>
  <si>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</si>
  <si>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</si>
  <si>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</si>
  <si>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</si>
  <si>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</si>
  <si>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</si>
  <si>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</si>
  <si>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</si>
  <si>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</si>
  <si>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</si>
  <si>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</si>
  <si>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</si>
  <si>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</si>
  <si>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</si>
  <si>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</si>
  <si>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</si>
  <si>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</si>
  <si>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</si>
  <si>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</si>
  <si>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</si>
  <si>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</si>
  <si>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</si>
  <si>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</si>
  <si>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</si>
  <si>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</si>
  <si>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</si>
  <si>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</si>
  <si>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</si>
  <si>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</si>
  <si>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</si>
  <si>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</si>
  <si>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</si>
  <si>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</si>
  <si>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</si>
  <si>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</si>
  <si>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</si>
  <si>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</si>
  <si>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</si>
  <si>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</si>
  <si>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</si>
  <si>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</si>
  <si>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</si>
  <si>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</si>
  <si>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</si>
  <si>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</si>
  <si>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</si>
  <si>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</si>
  <si>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</si>
  <si>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</si>
  <si>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</si>
  <si>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</si>
  <si>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</si>
  <si>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</si>
  <si>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</si>
  <si>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</si>
  <si>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</si>
  <si>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</si>
  <si>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</si>
  <si>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</si>
  <si>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</si>
  <si>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</si>
  <si>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</si>
  <si>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</si>
  <si>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</si>
  <si>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</si>
  <si>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</si>
  <si>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</si>
  <si>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</si>
  <si>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</si>
  <si>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</si>
  <si>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</si>
  <si>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</si>
  <si>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</si>
  <si>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</si>
  <si>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</si>
  <si>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</si>
  <si>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</si>
  <si>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</si>
  <si>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</si>
  <si>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</si>
  <si>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</si>
  <si>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</si>
  <si>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</si>
  <si>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</si>
  <si>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</si>
  <si>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</si>
  <si>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</si>
  <si>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</si>
  <si>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</si>
  <si>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</si>
  <si>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</si>
  <si>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</si>
  <si>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</si>
  <si>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</si>
  <si>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</si>
  <si>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</si>
  <si>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</si>
  <si>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</si>
  <si>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</si>
  <si>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</si>
  <si>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</si>
  <si>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</si>
  <si>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</si>
  <si>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</si>
  <si>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</si>
  <si>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</si>
  <si>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</si>
  <si>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</si>
  <si>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</si>
  <si>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</si>
  <si>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</si>
  <si>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</si>
  <si>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</si>
  <si>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</si>
  <si>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</si>
  <si>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</si>
  <si>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</si>
  <si>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</si>
  <si>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</si>
  <si>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</si>
  <si>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</si>
  <si>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</si>
  <si>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</si>
  <si>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</si>
  <si>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</si>
  <si>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</si>
  <si>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</si>
  <si>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</si>
  <si>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</si>
  <si>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</si>
  <si>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</si>
  <si>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</si>
  <si>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</si>
  <si>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</si>
  <si>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</si>
  <si>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</si>
  <si>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</si>
  <si>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</si>
  <si>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</si>
  <si>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</si>
  <si>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</si>
  <si>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</si>
  <si>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</si>
  <si>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</si>
  <si>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</si>
  <si>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</si>
  <si>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</si>
  <si>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</si>
  <si>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</si>
  <si>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</si>
  <si>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</si>
  <si>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</si>
  <si>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</si>
  <si>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</si>
  <si>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</si>
  <si>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</si>
  <si>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</si>
  <si>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</si>
  <si>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</si>
  <si>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</si>
  <si>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</si>
  <si>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</si>
  <si>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</si>
  <si>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</si>
  <si>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</si>
  <si>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</si>
  <si>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</si>
  <si>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</si>
  <si>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</si>
  <si>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</si>
  <si>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</si>
  <si>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</si>
  <si>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</si>
  <si>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</si>
  <si>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</si>
  <si>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</si>
  <si>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</si>
  <si>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</si>
  <si>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</si>
  <si>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</si>
  <si>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</si>
  <si>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</si>
  <si>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</si>
  <si>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</si>
  <si>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</si>
  <si>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</si>
  <si>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</si>
  <si>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</si>
  <si>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</si>
  <si>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</si>
  <si>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</si>
  <si>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</si>
  <si>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</si>
  <si>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</si>
  <si>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</si>
  <si>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</si>
  <si>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</si>
  <si>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</si>
  <si>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</si>
  <si>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</si>
  <si>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</si>
  <si>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</si>
  <si>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</si>
  <si>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</si>
  <si>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</si>
  <si>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</si>
  <si>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</si>
  <si>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</si>
  <si>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</si>
  <si>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</si>
  <si>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</si>
  <si>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</si>
  <si>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</si>
  <si>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</si>
  <si>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</si>
  <si>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</si>
  <si>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</si>
  <si>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</si>
  <si>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</si>
  <si>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</si>
  <si>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</si>
  <si>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</si>
  <si>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</si>
  <si>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</si>
  <si>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</si>
  <si>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</si>
  <si>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</si>
  <si>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</si>
  <si>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</si>
  <si>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</si>
  <si>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</si>
  <si>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</si>
  <si>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</si>
  <si>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</si>
  <si>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</si>
  <si>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</si>
  <si>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</si>
  <si>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</si>
  <si>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</si>
  <si>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</si>
  <si>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</si>
  <si>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</si>
  <si>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</si>
  <si>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</si>
  <si>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</si>
  <si>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</si>
  <si>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</si>
  <si>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</si>
  <si>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</si>
  <si>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</si>
  <si>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</si>
  <si>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</si>
  <si>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</si>
  <si>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</si>
  <si>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</si>
  <si>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</si>
  <si>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</si>
  <si>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</si>
  <si>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</si>
  <si>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</si>
  <si>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</si>
  <si>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</si>
  <si>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</si>
  <si>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</si>
  <si>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</si>
  <si>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</si>
  <si>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</si>
  <si>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</si>
  <si>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</si>
  <si>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</si>
  <si>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</si>
  <si>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</si>
  <si>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</si>
  <si>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</si>
  <si>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</si>
  <si>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</si>
  <si>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</si>
  <si>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</si>
  <si>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</si>
  <si>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</si>
  <si>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</si>
  <si>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</si>
  <si>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</si>
  <si>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</si>
  <si>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</si>
  <si>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</si>
  <si>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</si>
  <si>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</si>
  <si>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</si>
  <si>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</si>
  <si>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</si>
  <si>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</si>
  <si>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</si>
  <si>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</si>
  <si>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</si>
  <si>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</si>
  <si>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</si>
  <si>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</si>
  <si>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</si>
  <si>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</si>
  <si>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</si>
  <si>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</si>
  <si>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</si>
  <si>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</si>
  <si>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</si>
  <si>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</si>
  <si>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</si>
  <si>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</si>
  <si>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</si>
  <si>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</si>
  <si>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</si>
  <si>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</si>
  <si>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</si>
  <si>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</si>
  <si>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</si>
  <si>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</si>
  <si>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</si>
  <si>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</si>
  <si>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</si>
  <si>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</si>
  <si>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</si>
  <si>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</si>
  <si>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</si>
  <si>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</si>
  <si>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</si>
  <si>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</si>
  <si>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</si>
  <si>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</si>
  <si>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</si>
  <si>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</si>
  <si>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</si>
  <si>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</si>
  <si>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</si>
  <si>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</si>
  <si>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</si>
  <si>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</si>
  <si>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</si>
  <si>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</si>
  <si>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</si>
  <si>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</si>
  <si>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</si>
  <si>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</si>
  <si>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</si>
  <si>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</si>
  <si>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</si>
  <si>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</si>
  <si>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</si>
  <si>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</si>
  <si>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</si>
  <si>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</si>
  <si>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</si>
  <si>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</si>
  <si>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</si>
  <si>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</si>
  <si>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</si>
  <si>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</si>
  <si>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</si>
  <si>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</si>
  <si>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</si>
  <si>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</si>
  <si>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</si>
  <si>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</si>
  <si>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</si>
  <si>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</si>
  <si>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</si>
  <si>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</si>
  <si>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</si>
  <si>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</si>
  <si>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</si>
  <si>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</si>
  <si>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</si>
  <si>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</si>
  <si>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</si>
  <si>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</si>
  <si>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</si>
  <si>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</si>
  <si>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</si>
  <si>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</si>
  <si>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</si>
  <si>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</si>
  <si>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</si>
  <si>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</si>
  <si>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</si>
  <si>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</si>
  <si>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</si>
  <si>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</si>
  <si>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</si>
  <si>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</si>
  <si>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</si>
  <si>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</si>
  <si>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</si>
  <si>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</si>
  <si>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</si>
  <si>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</si>
  <si>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</si>
  <si>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</si>
  <si>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</si>
  <si>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</si>
  <si>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</si>
  <si>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</si>
  <si>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</si>
  <si>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</si>
  <si>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</si>
  <si>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</si>
  <si>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</si>
  <si>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</si>
  <si>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</si>
  <si>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</si>
  <si>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</si>
  <si>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</si>
  <si>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</si>
  <si>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</si>
  <si>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</si>
  <si>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</si>
  <si>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</si>
  <si>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</si>
  <si>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</si>
  <si>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</si>
  <si>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</si>
  <si>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</si>
  <si>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</si>
  <si>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</si>
  <si>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</si>
  <si>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</si>
  <si>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</si>
  <si>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</si>
  <si>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</si>
  <si>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</si>
  <si>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</si>
  <si>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</si>
  <si>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</si>
  <si>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</si>
  <si>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</si>
  <si>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</si>
  <si>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</si>
  <si>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</si>
  <si>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</si>
  <si>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</si>
  <si>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</si>
  <si>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</si>
  <si>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</si>
  <si>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</si>
  <si>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</si>
  <si>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</si>
  <si>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</si>
  <si>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</si>
  <si>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</si>
  <si>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</si>
  <si>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</si>
  <si>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</si>
  <si>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</si>
  <si>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</si>
  <si>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</si>
  <si>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</si>
  <si>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</si>
  <si>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</si>
  <si>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</si>
  <si>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</si>
  <si>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</si>
  <si>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</si>
  <si>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</si>
  <si>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</si>
  <si>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</si>
  <si>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</si>
  <si>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</si>
  <si>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</si>
  <si>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</si>
  <si>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</si>
  <si>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</si>
  <si>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</si>
  <si>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</si>
  <si>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</si>
  <si>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</si>
  <si>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</si>
  <si>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</si>
  <si>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</si>
  <si>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</si>
  <si>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</si>
  <si>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</si>
  <si>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</si>
  <si>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</si>
  <si>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</si>
  <si>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</si>
  <si>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</si>
  <si>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</si>
  <si>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</si>
  <si>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</si>
  <si>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</si>
  <si>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</si>
  <si>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</si>
  <si>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</si>
  <si>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</si>
  <si>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</si>
  <si>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</si>
  <si>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</si>
  <si>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</si>
  <si>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</si>
  <si>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</si>
  <si>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</si>
  <si>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</si>
  <si>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</si>
  <si>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</si>
  <si>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</si>
  <si>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</si>
  <si>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</si>
  <si>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</si>
  <si>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</si>
  <si>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</si>
  <si>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</si>
  <si>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</si>
  <si>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</si>
  <si>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</si>
  <si>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</si>
  <si>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</si>
  <si>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</si>
  <si>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</si>
  <si>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</si>
  <si>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</si>
  <si>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</si>
  <si>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</si>
  <si>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</si>
  <si>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</si>
  <si>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</si>
  <si>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</si>
  <si>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</si>
  <si>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</si>
  <si>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</si>
  <si>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</si>
  <si>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</si>
  <si>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</si>
  <si>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</si>
  <si>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</si>
  <si>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</si>
  <si>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</si>
  <si>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</si>
  <si>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</si>
  <si>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</si>
  <si>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</si>
  <si>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</si>
  <si>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</si>
  <si>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</si>
  <si>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</si>
  <si>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</si>
  <si>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</si>
  <si>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</si>
  <si>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</si>
  <si>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</si>
  <si>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</si>
  <si>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</si>
  <si>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</si>
  <si>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</si>
  <si>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</si>
  <si>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</si>
  <si>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</si>
  <si>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</si>
  <si>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</si>
  <si>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</si>
  <si>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</si>
  <si>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</si>
  <si>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</si>
  <si>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</si>
  <si>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</si>
  <si>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</si>
  <si>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</si>
  <si>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</si>
  <si>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</si>
  <si>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</si>
  <si>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</si>
  <si>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</si>
  <si>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</si>
  <si>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</si>
  <si>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</si>
  <si>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</si>
  <si>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</si>
  <si>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</si>
  <si>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</si>
  <si>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</si>
  <si>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</si>
  <si>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</si>
  <si>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</si>
  <si>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</si>
  <si>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</si>
  <si>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</si>
  <si>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</si>
  <si>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</si>
  <si>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</si>
  <si>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</si>
  <si>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</si>
  <si>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</si>
  <si>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</si>
  <si>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</si>
  <si>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</si>
  <si>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</si>
  <si>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</si>
  <si>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</si>
  <si>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</si>
  <si>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</si>
  <si>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</si>
  <si>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</si>
  <si>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</si>
  <si>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</si>
  <si>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</si>
  <si>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</si>
  <si>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</si>
  <si>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</si>
  <si>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</si>
  <si>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</si>
  <si>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</si>
  <si>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</si>
  <si>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</si>
  <si>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</si>
  <si>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</si>
  <si>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</si>
  <si>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</si>
  <si>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</si>
  <si>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</si>
  <si>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</si>
  <si>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</si>
  <si>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</si>
  <si>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</si>
  <si>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</si>
  <si>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</si>
  <si>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</si>
  <si>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</si>
  <si>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</si>
  <si>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</si>
  <si>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</si>
  <si>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</si>
  <si>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</si>
  <si>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</si>
  <si>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</si>
  <si>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</si>
  <si>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</si>
  <si>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</si>
  <si>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</si>
  <si>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</si>
  <si>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</si>
  <si>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</si>
  <si>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</si>
  <si>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</si>
  <si>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</si>
  <si>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</si>
  <si>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</si>
  <si>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</si>
  <si>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</si>
  <si>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</si>
  <si>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</si>
  <si>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</si>
  <si>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</si>
  <si>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</si>
  <si>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</si>
  <si>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</si>
  <si>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</si>
  <si>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</si>
  <si>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</si>
  <si>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</si>
  <si>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</si>
  <si>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</si>
  <si>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</si>
  <si>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</si>
  <si>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</si>
  <si>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</si>
  <si>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</si>
  <si>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</si>
  <si>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</si>
  <si>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</si>
  <si>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</si>
  <si>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</si>
  <si>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</si>
  <si>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</si>
  <si>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</si>
  <si>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</si>
  <si>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</si>
  <si>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</si>
  <si>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</si>
  <si>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</si>
  <si>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</si>
  <si>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</si>
  <si>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</si>
  <si>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</si>
  <si>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</si>
  <si>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</si>
  <si>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</si>
  <si>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</si>
  <si>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</si>
  <si>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</si>
  <si>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</si>
  <si>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</si>
  <si>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</si>
  <si>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</si>
  <si>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</si>
  <si>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</si>
  <si>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</si>
  <si>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</si>
  <si>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</si>
  <si>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</si>
  <si>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</si>
  <si>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</si>
  <si>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</si>
  <si>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</si>
  <si>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</si>
  <si>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</si>
  <si>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</si>
  <si>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</si>
  <si>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</si>
  <si>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</si>
  <si>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</si>
  <si>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</si>
  <si>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</si>
  <si>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</si>
  <si>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</si>
  <si>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</si>
  <si>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</si>
  <si>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</si>
  <si>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</si>
  <si>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</si>
  <si>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</si>
  <si>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</si>
  <si>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</si>
  <si>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</si>
  <si>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</si>
  <si>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</si>
  <si>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</si>
  <si>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</si>
  <si>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</si>
  <si>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</si>
  <si>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</si>
  <si>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</si>
  <si>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</si>
  <si>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</si>
  <si>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</si>
  <si>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</si>
  <si>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</si>
  <si>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</si>
  <si>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</si>
  <si>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</si>
  <si>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</si>
  <si>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</si>
  <si>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</si>
  <si>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</si>
  <si>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</si>
  <si>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</si>
  <si>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</si>
  <si>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</si>
  <si>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</si>
  <si>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</si>
  <si>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</si>
  <si>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</si>
  <si>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</si>
  <si>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</si>
  <si>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</si>
  <si>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</si>
  <si>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</si>
  <si>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</si>
  <si>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</si>
  <si>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</si>
  <si>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</si>
  <si>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</si>
  <si>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</si>
  <si>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</si>
  <si>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</si>
  <si>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</si>
  <si>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</si>
  <si>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</si>
  <si>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</si>
  <si>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</si>
  <si>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</si>
  <si>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</si>
  <si>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</si>
  <si>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</si>
  <si>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</si>
  <si>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</si>
  <si>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</si>
  <si>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</si>
  <si>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</si>
  <si>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</si>
  <si>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</si>
  <si>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</si>
  <si>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</si>
  <si>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</si>
  <si>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</si>
  <si>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</si>
  <si>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</si>
  <si>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</si>
  <si>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</si>
  <si>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</si>
  <si>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</si>
  <si>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</si>
  <si>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</si>
  <si>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</si>
  <si>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</si>
  <si>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</si>
  <si>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</si>
  <si>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</si>
  <si>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</si>
  <si>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</si>
  <si>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</si>
  <si>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</si>
  <si>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</si>
  <si>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</si>
  <si>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</si>
  <si>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</si>
  <si>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</si>
  <si>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</si>
  <si>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</si>
  <si>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</si>
  <si>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</si>
  <si>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</si>
  <si>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</si>
  <si>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</si>
  <si>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</si>
  <si>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</si>
  <si>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</si>
  <si>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</si>
  <si>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</si>
  <si>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</si>
  <si>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</si>
  <si>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</si>
  <si>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</si>
  <si>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</si>
  <si>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</si>
  <si>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</si>
  <si>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</si>
  <si>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</si>
  <si>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</si>
  <si>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</si>
  <si>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</si>
  <si>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</si>
  <si>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</si>
  <si>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</si>
  <si>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</si>
  <si>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</si>
  <si>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</si>
  <si>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</si>
  <si>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</si>
  <si>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</si>
  <si>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</si>
  <si>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</si>
  <si>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</si>
  <si>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</si>
  <si>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</si>
  <si>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</si>
  <si>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</si>
  <si>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</si>
  <si>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</si>
  <si>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</si>
  <si>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</si>
  <si>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</si>
  <si>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</si>
  <si>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</si>
  <si>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</si>
  <si>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</si>
  <si>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</si>
  <si>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</si>
  <si>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</si>
  <si>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</si>
  <si>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</si>
  <si>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</si>
  <si>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</si>
  <si>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</si>
  <si>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</si>
  <si>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</si>
  <si>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</si>
  <si>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</si>
  <si>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</si>
  <si>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</si>
  <si>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</si>
  <si>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</si>
  <si>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</si>
  <si>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</si>
  <si>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</si>
  <si>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</si>
  <si>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</si>
  <si>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</si>
  <si>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</si>
  <si>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</si>
  <si>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</si>
  <si>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</si>
  <si>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</si>
  <si>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</si>
  <si>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</si>
  <si>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</si>
  <si>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</si>
  <si>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</si>
  <si>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</si>
  <si>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</si>
  <si>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</si>
  <si>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</si>
  <si>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</si>
  <si>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</si>
  <si>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</si>
  <si>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</si>
  <si>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</si>
  <si>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</si>
  <si>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</si>
  <si>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</si>
  <si>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</si>
  <si>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</si>
  <si>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</si>
  <si>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</si>
  <si>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</si>
  <si>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</si>
  <si>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</si>
  <si>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</si>
  <si>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</si>
  <si>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</si>
  <si>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</si>
  <si>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</si>
  <si>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</si>
  <si>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</si>
  <si>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</si>
  <si>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</si>
  <si>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</si>
  <si>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</si>
  <si>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</si>
  <si>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</si>
  <si>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</si>
  <si>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</si>
  <si>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</si>
  <si>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</si>
  <si>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</si>
  <si>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</si>
  <si>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</si>
  <si>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</si>
  <si>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</si>
  <si>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</si>
  <si>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</si>
  <si>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</si>
  <si>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</si>
  <si>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</si>
  <si>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</si>
  <si>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</si>
  <si>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</si>
  <si>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</si>
  <si>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</si>
  <si>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</si>
  <si>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</si>
  <si>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</si>
  <si>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</si>
  <si>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</si>
  <si>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</si>
  <si>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</si>
  <si>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</si>
  <si>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</si>
  <si>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</si>
  <si>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</si>
  <si>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</si>
  <si>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</si>
  <si>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</si>
  <si>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</si>
  <si>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</si>
  <si>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</si>
  <si>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</si>
  <si>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</si>
  <si>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</si>
  <si>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</si>
  <si>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</si>
  <si>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</si>
  <si>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</si>
  <si>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</si>
  <si>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</si>
  <si>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</si>
  <si>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</si>
  <si>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</si>
  <si>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</si>
  <si>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</si>
  <si>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</si>
  <si>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</si>
  <si>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</si>
  <si>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</si>
  <si>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</si>
  <si>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</si>
  <si>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</si>
  <si>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</si>
  <si>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</si>
  <si>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</si>
  <si>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</si>
  <si>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</si>
  <si>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</si>
  <si>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</si>
  <si>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</si>
  <si>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</si>
  <si>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</si>
  <si>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</si>
  <si>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</si>
  <si>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</si>
  <si>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</si>
  <si>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</si>
  <si>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</si>
  <si>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</si>
  <si>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</si>
  <si>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</si>
  <si>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</si>
  <si>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</si>
  <si>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</si>
  <si>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</si>
  <si>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</si>
  <si>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</si>
  <si>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</si>
  <si>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</si>
  <si>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</si>
  <si>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</si>
  <si>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</si>
  <si>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</si>
  <si>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</si>
  <si>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</si>
  <si>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</si>
  <si>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</si>
  <si>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</si>
  <si>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</si>
  <si>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</si>
  <si>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</si>
  <si>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</si>
  <si>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</si>
  <si>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</si>
  <si>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</si>
  <si>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</si>
  <si>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</si>
  <si>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</si>
  <si>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</si>
  <si>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</si>
  <si>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</si>
  <si>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</si>
  <si>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</si>
  <si>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</si>
  <si>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</si>
  <si>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</si>
  <si>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</si>
  <si>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</si>
  <si>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</si>
  <si>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</si>
  <si>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</si>
  <si>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</si>
  <si>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</si>
  <si>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</si>
  <si>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</si>
  <si>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</si>
  <si>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</si>
  <si>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</si>
  <si>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</si>
  <si>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</si>
  <si>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</si>
  <si>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</si>
  <si>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</si>
  <si>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</si>
  <si>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</si>
  <si>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</si>
  <si>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</si>
  <si>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</si>
  <si>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</si>
  <si>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</si>
  <si>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</si>
  <si>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</si>
  <si>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</si>
  <si>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</si>
  <si>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</si>
  <si>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</si>
  <si>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</si>
  <si>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</si>
  <si>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</si>
  <si>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</si>
  <si>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</si>
  <si>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</si>
  <si>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</si>
  <si>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</si>
  <si>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</si>
  <si>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</si>
  <si>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</si>
  <si>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</si>
  <si>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</si>
  <si>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</si>
  <si>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</si>
  <si>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</si>
  <si>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</si>
  <si>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</si>
  <si>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</si>
  <si>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</si>
  <si>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</si>
  <si>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</si>
  <si>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</si>
  <si>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</si>
  <si>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</si>
  <si>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</si>
  <si>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</si>
  <si>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</si>
  <si>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</si>
  <si>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</si>
  <si>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</si>
  <si>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</si>
  <si>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</si>
  <si>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</si>
  <si>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</si>
  <si>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</si>
  <si>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</si>
  <si>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</si>
  <si>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</si>
  <si>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</si>
  <si>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</si>
  <si>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</si>
  <si>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</si>
  <si>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</si>
  <si>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</si>
  <si>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</si>
  <si>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</si>
  <si>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</si>
  <si>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</si>
  <si>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</si>
  <si>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</si>
  <si>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</si>
  <si>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</si>
  <si>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</si>
  <si>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</si>
  <si>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</si>
  <si>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</si>
  <si>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</si>
  <si>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</si>
  <si>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</si>
  <si>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</si>
  <si>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</si>
  <si>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</si>
  <si>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</si>
  <si>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</si>
  <si>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</si>
  <si>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</si>
  <si>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</si>
  <si>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</si>
  <si>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</si>
  <si>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</si>
  <si>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</si>
  <si>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</si>
  <si>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</si>
  <si>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</si>
  <si>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</si>
  <si>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</si>
  <si>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</si>
  <si>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</si>
  <si>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</si>
  <si>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</si>
  <si>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</si>
  <si>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</si>
  <si>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</si>
  <si>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</si>
  <si>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</si>
  <si>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</si>
  <si>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</si>
  <si>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</si>
  <si>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</si>
  <si>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</si>
  <si>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</si>
  <si>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</si>
  <si>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</si>
  <si>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</si>
  <si>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</si>
  <si>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</si>
  <si>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</si>
  <si>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</si>
  <si>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</si>
  <si>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</si>
  <si>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</si>
  <si>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</si>
  <si>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</si>
  <si>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</si>
  <si>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</si>
  <si>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</si>
  <si>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</si>
  <si>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</si>
  <si>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</si>
  <si>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</si>
  <si>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</si>
  <si>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</si>
  <si>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</si>
  <si>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</si>
  <si>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</si>
  <si>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</si>
  <si>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</si>
  <si>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</si>
  <si>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</si>
  <si>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</si>
  <si>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</si>
  <si>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</si>
  <si>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</si>
  <si>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</si>
  <si>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</si>
  <si>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</si>
  <si>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</si>
  <si>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</si>
  <si>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</si>
  <si>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</si>
  <si>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</si>
  <si>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</si>
  <si>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</si>
  <si>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</si>
  <si>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</si>
  <si>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</si>
  <si>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</si>
  <si>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</si>
  <si>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</si>
  <si>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</si>
  <si>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</si>
  <si>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</si>
  <si>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</si>
  <si>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</si>
  <si>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</si>
  <si>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</si>
  <si>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</si>
  <si>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</si>
  <si>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</si>
  <si>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</si>
  <si>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</si>
  <si>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</si>
  <si>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</si>
  <si>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</si>
  <si>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</si>
  <si>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</si>
  <si>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</si>
  <si>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</si>
  <si>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</si>
  <si>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</si>
  <si>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</si>
  <si>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</si>
  <si>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</si>
  <si>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</si>
  <si>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</si>
  <si>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</si>
  <si>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</si>
  <si>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</si>
  <si>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</si>
  <si>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</si>
  <si>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</si>
  <si>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</si>
  <si>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</si>
  <si>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</si>
  <si>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</si>
  <si>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</si>
  <si>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</si>
  <si>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</si>
  <si>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</si>
  <si>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</si>
  <si>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</si>
  <si>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</si>
  <si>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</si>
  <si>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</si>
  <si>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</si>
  <si>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</si>
  <si>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</si>
  <si>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</si>
  <si>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</si>
  <si>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</si>
  <si>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</si>
  <si>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</si>
  <si>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</si>
  <si>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</si>
  <si>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</si>
  <si>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</si>
  <si>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</si>
  <si>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</si>
  <si>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</si>
  <si>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</si>
  <si>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</si>
  <si>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</si>
  <si>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</si>
  <si>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</si>
  <si>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</si>
  <si>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</si>
  <si>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</si>
  <si>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</si>
  <si>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</si>
  <si>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</si>
  <si>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</si>
  <si>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</si>
  <si>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</si>
  <si>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</si>
  <si>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</si>
  <si>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</si>
  <si>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</si>
  <si>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</si>
  <si>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</si>
  <si>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</si>
  <si>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</si>
  <si>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</si>
  <si>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</si>
  <si>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</si>
  <si>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</si>
  <si>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</si>
  <si>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</si>
  <si>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</si>
  <si>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</si>
  <si>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</si>
  <si>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</si>
  <si>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</si>
  <si>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</si>
  <si>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</si>
  <si>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</si>
  <si>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</si>
  <si>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</si>
  <si>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</si>
  <si>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</si>
  <si>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</si>
  <si>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</si>
  <si>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</si>
  <si>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</si>
  <si>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</si>
  <si>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</si>
  <si>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</si>
  <si>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</si>
  <si>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</si>
  <si>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</si>
  <si>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</si>
  <si>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</si>
  <si>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</si>
  <si>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</si>
  <si>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</si>
  <si>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</si>
  <si>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</si>
  <si>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</si>
  <si>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</si>
  <si>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</si>
  <si>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</si>
  <si>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</si>
  <si>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</si>
  <si>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</si>
  <si>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</si>
  <si>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</si>
  <si>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</si>
  <si>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</si>
  <si>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</si>
  <si>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</si>
  <si>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</si>
  <si>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</si>
  <si>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</si>
  <si>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</si>
  <si>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</si>
  <si>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</si>
  <si>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</si>
  <si>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</si>
  <si>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</si>
  <si>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</si>
  <si>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</si>
  <si>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</si>
  <si>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</si>
  <si>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</si>
  <si>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</si>
  <si>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</si>
  <si>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</si>
  <si>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</si>
  <si>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</si>
  <si>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</si>
  <si>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</si>
  <si>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</si>
  <si>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</si>
  <si>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</si>
  <si>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</si>
  <si>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</si>
  <si>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</si>
  <si>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</si>
  <si>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</si>
  <si>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</si>
  <si>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</si>
  <si>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</si>
  <si>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</si>
  <si>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</si>
  <si>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</si>
  <si>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</si>
  <si>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</si>
  <si>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</si>
  <si>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</si>
  <si>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</si>
  <si>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</si>
  <si>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</si>
  <si>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</si>
  <si>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</si>
  <si>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</si>
  <si>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</si>
  <si>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</si>
  <si>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</si>
  <si>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</si>
  <si>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</si>
  <si>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</si>
  <si>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</si>
  <si>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</si>
  <si>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</si>
  <si>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</si>
  <si>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</si>
  <si>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</si>
  <si>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</si>
  <si>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</si>
  <si>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</si>
  <si>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</si>
  <si>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</si>
  <si>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</si>
  <si>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</si>
  <si>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</si>
  <si>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</si>
  <si>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</si>
  <si>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</si>
  <si>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</si>
  <si>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</si>
  <si>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</si>
  <si>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</si>
  <si>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</si>
  <si>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</si>
  <si>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</si>
  <si>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</si>
  <si>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</si>
  <si>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</si>
  <si>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</si>
  <si>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</si>
  <si>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</si>
  <si>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</si>
  <si>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</si>
  <si>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</si>
  <si>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</si>
  <si>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</si>
  <si>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</si>
  <si>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</si>
  <si>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</si>
  <si>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</si>
  <si>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</si>
  <si>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</si>
  <si>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</si>
  <si>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</si>
  <si>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</si>
  <si>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</si>
  <si>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</si>
  <si>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</si>
  <si>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</si>
  <si>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</si>
  <si>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</si>
  <si>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</si>
  <si>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</si>
  <si>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</si>
  <si>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</si>
  <si>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</si>
  <si>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</si>
  <si>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</si>
  <si>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</si>
  <si>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</si>
  <si>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</si>
  <si>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</si>
  <si>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</si>
  <si>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</si>
  <si>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</si>
  <si>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</si>
  <si>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</si>
  <si>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</si>
  <si>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</si>
  <si>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</si>
  <si>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</si>
  <si>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</si>
  <si>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</si>
  <si>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</si>
  <si>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</si>
  <si>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</si>
  <si>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</si>
  <si>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</si>
  <si>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</si>
  <si>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</si>
  <si>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</si>
  <si>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</si>
  <si>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</si>
  <si>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</si>
  <si>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</si>
  <si>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</si>
  <si>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</si>
  <si>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</si>
  <si>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</si>
  <si>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</si>
  <si>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</si>
  <si>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</si>
  <si>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</si>
  <si>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</si>
  <si>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</si>
  <si>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</si>
  <si>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</si>
  <si>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</si>
  <si>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</si>
  <si>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</si>
  <si>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</si>
  <si>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</si>
  <si>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</si>
  <si>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</si>
  <si>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</si>
  <si>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</si>
  <si>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</si>
  <si>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</si>
  <si>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</si>
  <si>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</si>
  <si>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</si>
  <si>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</si>
  <si>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</si>
  <si>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</si>
  <si>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</si>
  <si>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</si>
  <si>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</si>
  <si>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</si>
  <si>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</si>
  <si>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</si>
  <si>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</si>
  <si>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</si>
  <si>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</si>
  <si>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</si>
  <si>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</si>
  <si>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</si>
  <si>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</si>
  <si>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</si>
  <si>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</si>
  <si>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</si>
  <si>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</si>
  <si>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</si>
  <si>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</si>
  <si>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</si>
  <si>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</si>
  <si>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</si>
  <si>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</si>
  <si>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</si>
  <si>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</si>
  <si>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</si>
  <si>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</si>
  <si>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</si>
  <si>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</si>
  <si>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</si>
  <si>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</si>
  <si>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</si>
  <si>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</si>
  <si>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</si>
  <si>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</si>
  <si>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</si>
  <si>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</si>
  <si>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</si>
  <si>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</si>
  <si>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</si>
  <si>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</si>
  <si>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</si>
  <si>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</si>
  <si>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</si>
  <si>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</si>
  <si>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</si>
  <si>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</si>
  <si>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</si>
  <si>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</si>
  <si>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</si>
  <si>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</si>
  <si>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</si>
  <si>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</si>
  <si>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</si>
  <si>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</si>
  <si>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</si>
  <si>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</si>
  <si>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</si>
  <si>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</si>
  <si>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</si>
  <si>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</si>
  <si>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</si>
  <si>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</si>
  <si>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</si>
  <si>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</si>
  <si>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</si>
  <si>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</si>
  <si>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</si>
  <si>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</si>
  <si>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</si>
  <si>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</si>
  <si>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</si>
  <si>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</si>
  <si>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</si>
  <si>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</si>
  <si>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</si>
  <si>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</si>
  <si>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</si>
  <si>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</si>
  <si>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</si>
  <si>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</si>
  <si>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</si>
  <si>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</si>
  <si>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</si>
  <si>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</si>
  <si>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</si>
  <si>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</si>
  <si>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</si>
  <si>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</si>
  <si>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</si>
  <si>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</si>
  <si>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</si>
  <si>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</si>
  <si>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</si>
  <si>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</si>
  <si>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</si>
  <si>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</si>
  <si>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</si>
  <si>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</si>
  <si>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</si>
  <si>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</si>
  <si>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</si>
  <si>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</si>
  <si>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</si>
  <si>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</si>
  <si>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</si>
  <si>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</si>
  <si>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</si>
  <si>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</si>
  <si>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</si>
  <si>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</si>
  <si>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</si>
  <si>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</si>
  <si>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</si>
  <si>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</si>
  <si>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</si>
  <si>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</si>
  <si>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</si>
  <si>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</si>
  <si>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</si>
  <si>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</si>
  <si>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</si>
  <si>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</si>
  <si>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</si>
  <si>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</si>
  <si>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</si>
  <si>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</si>
  <si>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</si>
  <si>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</si>
  <si>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</si>
  <si>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</si>
  <si>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</si>
  <si>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</si>
  <si>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</si>
  <si>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</si>
  <si>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</si>
  <si>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</si>
  <si>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</si>
  <si>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</si>
  <si>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</si>
  <si>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</si>
  <si>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</si>
  <si>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</si>
  <si>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</si>
  <si>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</si>
  <si>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</si>
  <si>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</si>
  <si>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</si>
  <si>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</si>
  <si>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</si>
  <si>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</si>
  <si>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</si>
  <si>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</si>
  <si>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</si>
  <si>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</si>
  <si>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</si>
  <si>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</si>
  <si>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</si>
  <si>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</si>
  <si>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</si>
  <si>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</si>
  <si>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</si>
  <si>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</si>
  <si>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</si>
  <si>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</si>
  <si>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</si>
  <si>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</si>
  <si>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</si>
  <si>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</si>
  <si>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</si>
  <si>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</si>
  <si>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</si>
  <si>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</si>
  <si>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</si>
  <si>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</si>
  <si>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</si>
  <si>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</si>
  <si>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</si>
  <si>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</si>
  <si>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</si>
  <si>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</si>
  <si>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</si>
  <si>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</si>
  <si>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</si>
  <si>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</si>
  <si>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</si>
  <si>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</si>
  <si>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</si>
  <si>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</si>
  <si>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</si>
  <si>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</si>
  <si>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</si>
  <si>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</si>
  <si>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</si>
  <si>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</si>
  <si>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</si>
  <si>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</si>
  <si>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</si>
  <si>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</si>
  <si>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</si>
  <si>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</si>
  <si>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</si>
  <si>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</si>
  <si>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</si>
  <si>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</si>
  <si>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</si>
  <si>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</si>
  <si>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</si>
  <si>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</si>
  <si>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</si>
  <si>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</si>
  <si>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</si>
  <si>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</si>
  <si>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</si>
  <si>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</si>
  <si>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</si>
  <si>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</si>
  <si>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</si>
  <si>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</si>
  <si>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</si>
  <si>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</si>
  <si>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</si>
  <si>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</si>
  <si>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</si>
  <si>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</si>
  <si>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</si>
  <si>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</si>
  <si>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</si>
  <si>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</si>
  <si>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</si>
  <si>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</si>
  <si>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</si>
  <si>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</si>
  <si>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</si>
  <si>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</si>
  <si>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</si>
  <si>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</si>
  <si>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</si>
  <si>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</si>
  <si>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</si>
  <si>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</si>
  <si>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</si>
  <si>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</si>
  <si>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</si>
  <si>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</si>
  <si>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</si>
  <si>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</si>
  <si>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</si>
  <si>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</si>
  <si>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</si>
  <si>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</si>
  <si>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</si>
  <si>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</si>
  <si>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</si>
  <si>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</si>
  <si>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</si>
  <si>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</si>
  <si>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</si>
  <si>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</si>
  <si>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</si>
  <si>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</si>
  <si>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</si>
  <si>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</si>
  <si>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</si>
  <si>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</si>
  <si>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</si>
  <si>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</si>
  <si>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</si>
  <si>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</si>
  <si>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</si>
  <si>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</si>
  <si>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</si>
  <si>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</si>
  <si>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</si>
  <si>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</si>
  <si>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</si>
  <si>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</si>
  <si>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</si>
  <si>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</si>
  <si>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</si>
  <si>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</si>
  <si>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</si>
  <si>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</si>
  <si>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</si>
  <si>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</si>
  <si>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</si>
  <si>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</si>
  <si>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</si>
  <si>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</si>
  <si>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</si>
  <si>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</si>
  <si>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</si>
  <si>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</si>
  <si>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</si>
  <si>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</si>
  <si>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</si>
  <si>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</si>
  <si>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</si>
  <si>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</si>
  <si>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</si>
  <si>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</si>
  <si>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</si>
  <si>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</si>
  <si>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</si>
  <si>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</si>
  <si>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</si>
  <si>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</si>
  <si>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</si>
  <si>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</si>
  <si>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</si>
  <si>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</si>
  <si>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</si>
  <si>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</si>
  <si>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</si>
  <si>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</si>
  <si>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</si>
  <si>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</si>
  <si>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</si>
  <si>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</si>
  <si>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</si>
  <si>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</si>
  <si>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</si>
  <si>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</si>
  <si>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</si>
  <si>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</si>
  <si>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</si>
  <si>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</si>
  <si>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</si>
  <si>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</si>
  <si>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</si>
  <si>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</si>
  <si>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</si>
  <si>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</si>
  <si>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</si>
  <si>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</si>
  <si>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</si>
  <si>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</si>
  <si>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</si>
  <si>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</si>
  <si>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</si>
  <si>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</si>
  <si>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</si>
  <si>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</si>
  <si>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</si>
  <si>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</si>
  <si>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</si>
  <si>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</si>
  <si>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</si>
  <si>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</si>
  <si>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</si>
  <si>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</si>
  <si>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</si>
  <si>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</si>
  <si>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</si>
  <si>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</si>
  <si>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</si>
  <si>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</si>
  <si>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</si>
  <si>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</si>
  <si>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</si>
  <si>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</si>
  <si>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</si>
  <si>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</si>
  <si>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</si>
  <si>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</si>
  <si>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</si>
  <si>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</si>
  <si>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</si>
  <si>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</si>
  <si>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</si>
  <si>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</si>
  <si>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</si>
  <si>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</si>
  <si>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</si>
  <si>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</si>
  <si>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</si>
  <si>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</si>
  <si>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</si>
  <si>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</si>
  <si>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</si>
  <si>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</si>
  <si>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</si>
  <si>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</si>
  <si>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</si>
  <si>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</si>
  <si>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</si>
  <si>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</si>
  <si>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</si>
  <si>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</si>
  <si>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</si>
  <si>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</si>
  <si>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</si>
  <si>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</si>
  <si>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</si>
  <si>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</si>
  <si>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</si>
  <si>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</si>
  <si>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</si>
  <si>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</si>
  <si>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</si>
  <si>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</si>
  <si>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</si>
  <si>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</si>
  <si>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</si>
  <si>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</si>
  <si>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</si>
  <si>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</si>
  <si>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</si>
  <si>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</si>
  <si>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</si>
  <si>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</si>
  <si>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</si>
  <si>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</si>
  <si>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</si>
  <si>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</si>
  <si>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</si>
  <si>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</si>
  <si>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</si>
  <si>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</si>
  <si>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</si>
  <si>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</si>
  <si>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</si>
  <si>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</si>
  <si>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</si>
  <si>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</si>
  <si>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</si>
  <si>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</si>
  <si>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</si>
  <si>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</si>
  <si>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</si>
  <si>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</si>
  <si>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</si>
  <si>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</si>
  <si>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</si>
  <si>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</si>
  <si>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</si>
  <si>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</si>
  <si>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</si>
  <si>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</si>
  <si>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</si>
  <si>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</si>
  <si>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</si>
  <si>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</si>
  <si>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</si>
  <si>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</si>
  <si>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</si>
  <si>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</si>
  <si>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</si>
  <si>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</si>
  <si>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</si>
  <si>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</si>
  <si>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</si>
  <si>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</si>
  <si>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</si>
  <si>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</si>
  <si>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</si>
  <si>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</si>
  <si>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</si>
  <si>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</si>
  <si>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</si>
  <si>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</si>
  <si>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</si>
  <si>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</si>
  <si>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</si>
  <si>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</si>
  <si>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</si>
  <si>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</si>
  <si>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</si>
  <si>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</si>
  <si>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</si>
  <si>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</si>
  <si>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</si>
  <si>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</si>
  <si>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</si>
  <si>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</si>
  <si>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</si>
  <si>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</si>
  <si>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</si>
  <si>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</si>
  <si>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</si>
  <si>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</si>
  <si>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</si>
  <si>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</si>
  <si>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</si>
  <si>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</si>
  <si>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</si>
  <si>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</si>
  <si>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</si>
  <si>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</si>
  <si>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</si>
  <si>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</si>
  <si>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</si>
  <si>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</si>
  <si>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</si>
  <si>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</si>
  <si>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</si>
  <si>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</si>
  <si>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</si>
  <si>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</si>
  <si>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</si>
  <si>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</si>
  <si>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</si>
  <si>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</si>
  <si>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</si>
  <si>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</si>
  <si>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</si>
  <si>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</si>
  <si>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</si>
  <si>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</si>
  <si>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</si>
  <si>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</si>
  <si>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</si>
  <si>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</si>
  <si>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</si>
  <si>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</si>
  <si>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</si>
  <si>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</si>
  <si>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</si>
  <si>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</si>
  <si>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</si>
  <si>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</si>
  <si>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</si>
  <si>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</si>
  <si>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</si>
  <si>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</si>
  <si>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</si>
  <si>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</si>
  <si>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</si>
  <si>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</si>
  <si>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</si>
  <si>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</si>
  <si>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</si>
  <si>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</si>
  <si>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</si>
  <si>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</si>
  <si>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</si>
  <si>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</si>
  <si>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</si>
  <si>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</si>
  <si>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</si>
  <si>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</si>
  <si>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</si>
  <si>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</si>
  <si>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</si>
  <si>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</si>
  <si>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</si>
  <si>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</si>
  <si>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</si>
  <si>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</si>
  <si>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</si>
  <si>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</si>
  <si>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</si>
  <si>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</si>
  <si>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</si>
  <si>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</si>
  <si>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</si>
  <si>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</si>
  <si>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</si>
  <si>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</si>
  <si>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</si>
  <si>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</si>
  <si>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</si>
  <si>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</si>
  <si>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</si>
  <si>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</si>
  <si>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</si>
  <si>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</si>
  <si>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</si>
  <si>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</si>
  <si>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</si>
  <si>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</si>
  <si>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</si>
  <si>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</si>
  <si>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</si>
  <si>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</si>
  <si>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</si>
  <si>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</si>
  <si>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</si>
  <si>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</si>
  <si>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</si>
  <si>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</si>
  <si>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</si>
  <si>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</si>
  <si>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</si>
  <si>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</si>
  <si>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</si>
  <si>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</si>
  <si>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</si>
  <si>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</si>
  <si>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</si>
  <si>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</si>
  <si>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</si>
  <si>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</si>
  <si>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</si>
  <si>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</si>
  <si>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</si>
  <si>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</si>
  <si>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</si>
  <si>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</si>
  <si>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</si>
  <si>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</si>
  <si>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</si>
  <si>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</si>
  <si>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</si>
  <si>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</si>
  <si>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</si>
  <si>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</si>
  <si>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</si>
  <si>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</si>
  <si>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</si>
  <si>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</si>
  <si>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</si>
  <si>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</si>
  <si>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</si>
  <si>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</si>
  <si>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</si>
  <si>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</si>
  <si>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</si>
  <si>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</si>
  <si>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</si>
  <si>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</si>
  <si>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</si>
  <si>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</si>
  <si>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</si>
  <si>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</si>
  <si>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</si>
  <si>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</si>
  <si>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</si>
  <si>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</si>
  <si>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</si>
  <si>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</si>
  <si>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</si>
  <si>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</si>
  <si>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</si>
  <si>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</si>
  <si>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</si>
  <si>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</si>
  <si>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</si>
  <si>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</si>
  <si>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</si>
  <si>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</si>
  <si>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</si>
  <si>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</si>
  <si>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</si>
  <si>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</si>
  <si>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</si>
  <si>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</si>
  <si>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</si>
  <si>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</si>
  <si>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</si>
  <si>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</si>
  <si>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</si>
  <si>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</si>
  <si>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</si>
  <si>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</si>
  <si>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</si>
  <si>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</si>
  <si>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</si>
  <si>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</si>
  <si>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</si>
  <si>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</si>
  <si>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</si>
  <si>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</si>
  <si>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</si>
  <si>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</si>
  <si>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</si>
  <si>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</si>
  <si>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</si>
  <si>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</si>
  <si>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</si>
  <si>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</si>
  <si>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</si>
  <si>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</si>
  <si>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</si>
  <si>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</si>
  <si>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</si>
  <si>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</si>
  <si>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</si>
  <si>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</si>
  <si>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</si>
  <si>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</si>
  <si>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</si>
  <si>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</si>
  <si>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</si>
  <si>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</si>
  <si>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</si>
  <si>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</si>
  <si>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</si>
  <si>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</si>
  <si>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</si>
  <si>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</si>
  <si>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</si>
  <si>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</si>
  <si>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</si>
  <si>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</si>
  <si>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</si>
  <si>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</si>
  <si>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</si>
  <si>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</si>
  <si>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</si>
  <si>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</si>
  <si>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</si>
  <si>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</si>
  <si>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</si>
  <si>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</si>
  <si>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</si>
  <si>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</si>
  <si>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</si>
  <si>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</si>
  <si>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</si>
  <si>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</si>
  <si>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</si>
  <si>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</si>
  <si>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</si>
  <si>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</si>
  <si>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</si>
  <si>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</si>
  <si>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</si>
  <si>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</si>
  <si>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</si>
  <si>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</si>
  <si>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</si>
  <si>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</si>
  <si>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</si>
  <si>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</si>
  <si>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</si>
  <si>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</si>
  <si>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</si>
  <si>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</si>
  <si>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</si>
  <si>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</si>
  <si>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</si>
  <si>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</si>
  <si>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</si>
  <si>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</si>
  <si>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</si>
  <si>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</si>
  <si>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</si>
  <si>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</si>
  <si>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</si>
  <si>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</si>
  <si>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</si>
  <si>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</si>
  <si>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</si>
  <si>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</si>
  <si>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</si>
  <si>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</si>
  <si>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</si>
  <si>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</si>
  <si>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</si>
  <si>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</si>
  <si>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</si>
  <si>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</si>
  <si>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</si>
  <si>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</si>
  <si>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</si>
  <si>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</si>
  <si>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</si>
  <si>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</si>
  <si>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</si>
  <si>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</si>
  <si>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</si>
  <si>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</si>
  <si>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</si>
  <si>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</si>
  <si>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</si>
  <si>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</si>
  <si>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</si>
  <si>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</si>
  <si>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</si>
  <si>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</si>
  <si>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</si>
  <si>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</si>
  <si>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</si>
  <si>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</si>
  <si>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</si>
  <si>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</si>
  <si>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</si>
  <si>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</si>
  <si>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</si>
  <si>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</si>
  <si>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</si>
  <si>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</si>
  <si>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</si>
  <si>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</si>
  <si>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</si>
  <si>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</si>
  <si>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</si>
  <si>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</si>
  <si>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</si>
  <si>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</si>
  <si>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</si>
  <si>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</si>
  <si>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</si>
  <si>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</si>
  <si>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</si>
  <si>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</si>
  <si>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</si>
  <si>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</si>
  <si>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</si>
  <si>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</si>
  <si>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</si>
  <si>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</si>
  <si>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</si>
  <si>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</si>
  <si>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</si>
  <si>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</si>
  <si>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</si>
  <si>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</si>
  <si>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</si>
  <si>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</si>
  <si>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</si>
  <si>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</si>
  <si>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</si>
  <si>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</si>
  <si>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</si>
  <si>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</si>
  <si>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</si>
  <si>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</si>
  <si>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</si>
  <si>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</si>
  <si>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</si>
  <si>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</si>
  <si>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</si>
  <si>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</si>
  <si>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</si>
  <si>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</si>
  <si>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</si>
  <si>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</si>
  <si>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</si>
  <si>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</si>
  <si>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</si>
  <si>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</si>
  <si>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</si>
  <si>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</si>
  <si>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</si>
  <si>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</si>
  <si>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</si>
  <si>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</si>
  <si>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</si>
  <si>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</si>
  <si>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</si>
  <si>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</si>
  <si>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</si>
  <si>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</si>
  <si>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</si>
  <si>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</si>
  <si>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</si>
  <si>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</si>
  <si>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</si>
  <si>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</si>
  <si>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</si>
  <si>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</si>
  <si>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</si>
  <si>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</si>
  <si>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</si>
  <si>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</si>
  <si>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</si>
  <si>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</si>
  <si>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</si>
  <si>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</si>
  <si>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</si>
  <si>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</si>
  <si>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</si>
  <si>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</si>
  <si>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</si>
  <si>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</si>
  <si>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</si>
  <si>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</si>
  <si>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</si>
  <si>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</si>
  <si>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</si>
  <si>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</si>
  <si>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</si>
  <si>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</si>
  <si>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</si>
  <si>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</si>
  <si>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</si>
  <si>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</si>
  <si>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</si>
  <si>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</si>
  <si>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</si>
  <si>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</si>
  <si>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</si>
  <si>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</si>
  <si>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</si>
  <si>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</si>
  <si>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</si>
  <si>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</si>
  <si>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</si>
  <si>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</si>
  <si>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</si>
  <si>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</si>
  <si>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</si>
  <si>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</si>
  <si>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</si>
  <si>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</si>
  <si>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</si>
  <si>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</si>
  <si>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</si>
  <si>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</si>
  <si>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</si>
  <si>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</si>
  <si>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</si>
  <si>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</si>
  <si>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</si>
  <si>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</si>
  <si>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</si>
  <si>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</si>
  <si>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</si>
  <si>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</si>
  <si>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</si>
  <si>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</si>
  <si>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</si>
  <si>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</si>
  <si>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</si>
  <si>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</si>
  <si>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</si>
  <si>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</si>
  <si>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</si>
  <si>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</si>
  <si>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</si>
  <si>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</si>
  <si>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</si>
  <si>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</si>
  <si>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</si>
  <si>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</si>
  <si>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</si>
  <si>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</si>
  <si>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</si>
  <si>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</si>
  <si>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</si>
  <si>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</si>
  <si>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</si>
  <si>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</si>
  <si>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</si>
  <si>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</si>
  <si>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</si>
  <si>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</si>
  <si>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</si>
  <si>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</si>
  <si>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</si>
  <si>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</si>
  <si>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</si>
  <si>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</si>
  <si>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</si>
  <si>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</si>
  <si>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</si>
  <si>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</si>
  <si>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</si>
  <si>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</si>
  <si>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</si>
  <si>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</si>
  <si>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</si>
  <si>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</si>
  <si>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</si>
  <si>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</si>
  <si>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</si>
  <si>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</si>
  <si>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</si>
  <si>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</si>
  <si>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</si>
  <si>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</si>
  <si>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</si>
  <si>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</si>
  <si>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</si>
  <si>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</si>
  <si>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</si>
  <si>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</si>
  <si>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</si>
  <si>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</si>
  <si>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</si>
  <si>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</si>
  <si>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</si>
  <si>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</si>
  <si>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</si>
  <si>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</si>
  <si>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</si>
  <si>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</si>
  <si>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</si>
  <si>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</si>
  <si>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</si>
  <si>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</si>
  <si>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</si>
  <si>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</si>
  <si>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</si>
  <si>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</si>
  <si>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</si>
  <si>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</si>
  <si>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</si>
  <si>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</si>
  <si>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</si>
  <si>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</si>
  <si>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</si>
  <si>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</si>
  <si>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</si>
  <si>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</si>
  <si>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</si>
  <si>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</si>
  <si>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</si>
  <si>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</si>
  <si>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</si>
  <si>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</si>
  <si>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</si>
  <si>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</si>
  <si>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</si>
  <si>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</si>
  <si>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</si>
  <si>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</si>
  <si>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</si>
  <si>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</si>
  <si>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</si>
  <si>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</si>
  <si>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</si>
  <si>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</si>
  <si>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</si>
  <si>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</si>
  <si>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</si>
  <si>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</si>
  <si>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</si>
  <si>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</si>
  <si>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</si>
  <si>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</si>
  <si>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</si>
  <si>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</si>
  <si>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</si>
  <si>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</si>
  <si>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</si>
  <si>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</si>
  <si>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</si>
  <si>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</si>
  <si>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</si>
  <si>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</si>
  <si>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</si>
  <si>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</si>
  <si>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</si>
  <si>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</si>
  <si>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</si>
  <si>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</si>
  <si>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</si>
  <si>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</si>
  <si>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</si>
  <si>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</si>
  <si>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</si>
  <si>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</si>
  <si>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</si>
  <si>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</si>
  <si>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</si>
  <si>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</si>
  <si>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</si>
  <si>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</si>
  <si>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</si>
  <si>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</si>
  <si>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</si>
  <si>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</si>
  <si>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</si>
  <si>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</si>
  <si>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</si>
  <si>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</si>
  <si>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</si>
  <si>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</si>
  <si>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</si>
  <si>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</si>
  <si>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</si>
  <si>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</si>
  <si>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</si>
  <si>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</si>
  <si>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</si>
  <si>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</si>
  <si>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</si>
  <si>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</si>
  <si>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</si>
  <si>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</si>
  <si>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</si>
  <si>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</si>
  <si>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</si>
  <si>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</si>
  <si>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</si>
  <si>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</si>
  <si>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</si>
  <si>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</si>
  <si>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</si>
  <si>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</si>
  <si>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</si>
  <si>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</si>
  <si>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</si>
  <si>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</si>
  <si>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</si>
  <si>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</si>
  <si>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</si>
  <si>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</si>
  <si>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</si>
  <si>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</si>
  <si>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</si>
  <si>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</si>
  <si>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</si>
  <si>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</si>
  <si>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</si>
  <si>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</si>
  <si>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</si>
  <si>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</si>
  <si>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</si>
  <si>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</si>
  <si>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</si>
  <si>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</si>
  <si>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</si>
  <si>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</si>
  <si>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</si>
  <si>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</si>
  <si>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</si>
  <si>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</si>
  <si>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</si>
  <si>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</si>
  <si>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</si>
  <si>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</si>
  <si>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</si>
  <si>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</si>
  <si>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</si>
  <si>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</si>
  <si>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</si>
  <si>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</si>
  <si>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</si>
  <si>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</si>
  <si>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</si>
  <si>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</si>
  <si>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</si>
  <si>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</si>
  <si>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</si>
  <si>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</si>
  <si>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</si>
  <si>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</si>
  <si>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</si>
  <si>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</si>
  <si>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</si>
  <si>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</si>
  <si>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</si>
  <si>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</si>
  <si>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</si>
  <si>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</si>
  <si>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</si>
  <si>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</si>
  <si>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</si>
  <si>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</si>
  <si>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</si>
  <si>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</si>
  <si>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</si>
  <si>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</si>
  <si>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</si>
  <si>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</si>
  <si>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</si>
  <si>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</si>
  <si>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</si>
  <si>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</si>
  <si>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</si>
  <si>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</si>
  <si>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</si>
  <si>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</si>
  <si>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</si>
  <si>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</si>
  <si>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</si>
  <si>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</si>
  <si>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</si>
  <si>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</si>
  <si>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</si>
  <si>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</si>
  <si>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</si>
  <si>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</si>
  <si>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</si>
  <si>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</si>
  <si>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</si>
  <si>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</si>
  <si>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</si>
  <si>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</si>
  <si>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</si>
  <si>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</si>
  <si>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</si>
  <si>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</si>
  <si>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</si>
  <si>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</si>
  <si>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</si>
  <si>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</si>
  <si>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</si>
  <si>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</si>
  <si>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</si>
  <si>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</si>
  <si>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</si>
  <si>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</si>
  <si>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</si>
  <si>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</si>
  <si>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</si>
  <si>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</si>
  <si>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</si>
  <si>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</si>
  <si>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</si>
  <si>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</si>
  <si>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</si>
  <si>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</si>
  <si>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</si>
  <si>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</si>
  <si>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</si>
  <si>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</si>
  <si>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</si>
  <si>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</si>
  <si>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</si>
  <si>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</si>
  <si>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</si>
  <si>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</si>
  <si>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</si>
  <si>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</si>
  <si>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</si>
  <si>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</si>
  <si>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</si>
  <si>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</si>
  <si>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</si>
  <si>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</si>
  <si>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</si>
  <si>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</si>
  <si>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</si>
  <si>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</si>
  <si>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</si>
  <si>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</si>
  <si>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</si>
  <si>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</si>
  <si>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</si>
  <si>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</si>
  <si>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</si>
  <si>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</si>
  <si>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</si>
  <si>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</si>
  <si>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</si>
  <si>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</si>
  <si>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</si>
  <si>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</si>
  <si>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</si>
  <si>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</si>
  <si>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</si>
  <si>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</si>
  <si>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</si>
  <si>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</si>
  <si>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</si>
  <si>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</si>
  <si>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</si>
  <si>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</si>
  <si>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</si>
  <si>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</si>
  <si>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</si>
  <si>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</si>
  <si>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</si>
  <si>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</si>
  <si>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</si>
  <si>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</si>
  <si>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</si>
  <si>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</si>
  <si>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</si>
  <si>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</si>
  <si>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</si>
  <si>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</si>
  <si>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</si>
  <si>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</si>
  <si>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</si>
  <si>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</si>
  <si>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</si>
  <si>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</si>
  <si>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</si>
  <si>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</si>
  <si>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</si>
  <si>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</si>
  <si>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</si>
  <si>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</si>
  <si>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</si>
  <si>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</si>
  <si>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</si>
  <si>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</si>
  <si>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</si>
  <si>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</si>
  <si>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</si>
  <si>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</si>
  <si>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</si>
  <si>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</si>
  <si>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</si>
  <si>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</si>
  <si>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</si>
  <si>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</si>
  <si>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</si>
  <si>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</si>
  <si>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</si>
  <si>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</si>
  <si>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</si>
  <si>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</si>
  <si>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</si>
  <si>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</si>
  <si>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</si>
  <si>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</si>
  <si>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</si>
  <si>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</si>
  <si>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</si>
  <si>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</si>
  <si>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</si>
  <si>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</si>
  <si>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</si>
  <si>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</si>
  <si>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</si>
  <si>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</si>
  <si>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</si>
  <si>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</si>
  <si>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</si>
  <si>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</si>
  <si>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</si>
  <si>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</si>
  <si>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</si>
  <si>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</si>
  <si>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</si>
  <si>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</si>
  <si>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</si>
  <si>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</si>
  <si>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</si>
  <si>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</si>
  <si>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</si>
  <si>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</si>
  <si>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</si>
  <si>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</si>
  <si>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</si>
  <si>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</si>
  <si>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</si>
  <si>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</si>
  <si>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</si>
  <si>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</si>
  <si>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</si>
  <si>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</si>
  <si>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</si>
  <si>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</si>
  <si>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</si>
  <si>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</si>
  <si>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</si>
  <si>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</si>
  <si>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</si>
  <si>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</si>
  <si>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</si>
  <si>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</si>
  <si>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</si>
  <si>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</si>
  <si>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</si>
  <si>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</si>
  <si>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</si>
  <si>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</si>
  <si>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</si>
  <si>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</si>
  <si>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</si>
  <si>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</si>
  <si>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</si>
  <si>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</si>
  <si>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</si>
  <si>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</si>
  <si>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</si>
  <si>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</si>
  <si>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</si>
  <si>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</si>
  <si>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</si>
  <si>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</si>
  <si>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</si>
  <si>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</si>
  <si>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</si>
  <si>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</si>
  <si>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</si>
  <si>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</si>
  <si>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</si>
  <si>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</si>
  <si>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</si>
  <si>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</si>
  <si>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</si>
  <si>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</si>
  <si>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</si>
  <si>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</si>
  <si>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</si>
  <si>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</si>
  <si>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</si>
  <si>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</si>
  <si>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</si>
  <si>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</si>
  <si>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</si>
  <si>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</si>
  <si>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</si>
  <si>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</si>
  <si>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</si>
  <si>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</si>
  <si>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</si>
  <si>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</si>
  <si>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</si>
  <si>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</si>
  <si>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</si>
  <si>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</si>
  <si>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</si>
  <si>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</si>
  <si>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</si>
  <si>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</si>
  <si>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</si>
  <si>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</si>
  <si>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</si>
  <si>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</si>
  <si>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</si>
  <si>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</si>
  <si>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</si>
  <si>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</si>
  <si>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</si>
  <si>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</si>
  <si>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</si>
  <si>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</si>
  <si>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</si>
  <si>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</si>
  <si>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</si>
  <si>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</si>
  <si>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</si>
  <si>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</si>
  <si>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</si>
  <si>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</si>
  <si>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</si>
  <si>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</si>
  <si>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</si>
  <si>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</si>
  <si>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</si>
  <si>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</si>
  <si>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</si>
  <si>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</si>
  <si>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</si>
  <si>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</si>
  <si>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</si>
  <si>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</si>
  <si>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</si>
  <si>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</si>
  <si>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</si>
  <si>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</si>
  <si>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</si>
  <si>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</si>
  <si>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</si>
  <si>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</si>
  <si>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</si>
  <si>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</si>
  <si>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</si>
  <si>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</si>
  <si>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</si>
  <si>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</si>
  <si>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</si>
  <si>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</si>
  <si>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</si>
  <si>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</si>
  <si>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</si>
  <si>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</si>
  <si>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</si>
  <si>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</si>
  <si>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</si>
  <si>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</si>
  <si>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</si>
  <si>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</si>
  <si>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</si>
  <si>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</si>
  <si>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</si>
  <si>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</si>
  <si>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</si>
  <si>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</si>
  <si>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</si>
  <si>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</si>
  <si>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</si>
  <si>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</si>
  <si>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</si>
  <si>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</si>
  <si>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</si>
  <si>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</si>
  <si>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</si>
  <si>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</si>
  <si>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</si>
  <si>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</si>
  <si>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</si>
  <si>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</si>
  <si>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</si>
  <si>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</si>
  <si>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</si>
  <si>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</si>
  <si>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</si>
  <si>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</si>
  <si>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</si>
  <si>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</si>
  <si>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</si>
  <si>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</si>
  <si>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</si>
  <si>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</si>
  <si>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</si>
  <si>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</si>
  <si>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</si>
  <si>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</si>
  <si>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</si>
  <si>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</si>
  <si>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</si>
  <si>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</si>
  <si>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</si>
  <si>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</si>
  <si>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</si>
  <si>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</si>
  <si>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</si>
  <si>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</si>
  <si>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</si>
  <si>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</si>
  <si>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</si>
  <si>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</si>
  <si>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</si>
  <si>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</si>
  <si>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</si>
  <si>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</si>
  <si>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</si>
  <si>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</si>
  <si>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</si>
  <si>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</si>
  <si>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</si>
  <si>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</si>
  <si>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</si>
  <si>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</si>
  <si>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</si>
  <si>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</si>
  <si>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</si>
  <si>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</si>
  <si>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</si>
  <si>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</si>
  <si>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</si>
  <si>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</si>
  <si>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</si>
  <si>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</si>
  <si>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</si>
  <si>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</si>
  <si>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</si>
  <si>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</si>
  <si>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</si>
  <si>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</si>
  <si>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</si>
  <si>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</si>
  <si>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</si>
  <si>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</si>
  <si>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</si>
  <si>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</si>
  <si>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</si>
  <si>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</si>
  <si>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</si>
  <si>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</si>
  <si>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</si>
  <si>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</si>
  <si>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</si>
  <si>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</si>
  <si>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</si>
  <si>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</si>
  <si>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</si>
  <si>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</si>
  <si>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</si>
  <si>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</si>
  <si>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</si>
  <si>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</si>
  <si>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</si>
  <si>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</si>
  <si>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</si>
  <si>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</si>
  <si>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</si>
  <si>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</si>
  <si>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</si>
  <si>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</si>
  <si>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</si>
  <si>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</si>
  <si>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</si>
  <si>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</si>
  <si>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</si>
  <si>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</si>
  <si>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</si>
  <si>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</si>
  <si>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</si>
  <si>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</si>
  <si>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</si>
  <si>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</si>
  <si>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</si>
  <si>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</si>
  <si>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</si>
  <si>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</si>
  <si>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</si>
  <si>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</si>
  <si>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</si>
  <si>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</si>
  <si>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</si>
  <si>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</si>
  <si>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</si>
  <si>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</si>
  <si>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</si>
  <si>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</si>
  <si>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</si>
  <si>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</si>
  <si>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</si>
  <si>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</si>
  <si>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</si>
  <si>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</si>
  <si>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</si>
  <si>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</si>
  <si>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</si>
  <si>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</si>
  <si>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</si>
  <si>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</si>
  <si>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</si>
  <si>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</si>
  <si>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</si>
  <si>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</si>
  <si>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</si>
  <si>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</si>
  <si>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</si>
  <si>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</si>
  <si>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</si>
  <si>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</si>
  <si>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</si>
  <si>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</si>
  <si>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</si>
  <si>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</si>
  <si>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</si>
  <si>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</si>
  <si>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</si>
  <si>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</si>
  <si>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</si>
  <si>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</si>
  <si>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</si>
  <si>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</si>
  <si>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</si>
  <si>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</si>
  <si>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</si>
  <si>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</si>
  <si>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</si>
  <si>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</si>
  <si>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</si>
  <si>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</si>
  <si>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</si>
  <si>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</si>
  <si>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</si>
  <si>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</si>
  <si>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</si>
  <si>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</si>
  <si>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</si>
  <si>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</si>
  <si>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</si>
  <si>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</si>
  <si>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</si>
  <si>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</si>
  <si>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</si>
  <si>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</si>
  <si>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</si>
  <si>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</si>
  <si>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</si>
  <si>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</si>
  <si>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</si>
  <si>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</si>
  <si>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</si>
  <si>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</si>
  <si>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</si>
  <si>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</si>
  <si>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</si>
  <si>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</si>
  <si>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</si>
  <si>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</si>
  <si>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</si>
  <si>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</si>
  <si>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</si>
  <si>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</si>
  <si>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</si>
  <si>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</si>
  <si>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</si>
  <si>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</si>
  <si>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</si>
  <si>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</si>
  <si>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</si>
  <si>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</si>
  <si>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</si>
  <si>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</si>
  <si>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</si>
  <si>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</si>
  <si>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</si>
  <si>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</si>
  <si>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</si>
  <si>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</si>
  <si>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</si>
  <si>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</si>
  <si>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</si>
  <si>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</si>
  <si>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</si>
  <si>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</si>
  <si>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</si>
  <si>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</si>
  <si>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</si>
  <si>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</si>
  <si>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</si>
  <si>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</si>
  <si>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</si>
  <si>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</si>
  <si>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</si>
  <si>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</si>
  <si>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</si>
  <si>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</si>
  <si>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</si>
  <si>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</si>
  <si>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</si>
  <si>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</si>
  <si>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</si>
  <si>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</si>
  <si>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</si>
  <si>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</si>
  <si>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</si>
  <si>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</si>
  <si>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</si>
  <si>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</si>
  <si>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</si>
  <si>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</si>
  <si>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</si>
  <si>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</si>
  <si>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</si>
  <si>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</si>
  <si>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</si>
  <si>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</si>
  <si>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</si>
  <si>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</si>
  <si>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</si>
  <si>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</si>
  <si>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</si>
  <si>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</si>
  <si>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</si>
  <si>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</si>
  <si>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</si>
  <si>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</si>
  <si>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</si>
  <si>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</si>
  <si>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</si>
  <si>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</si>
  <si>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</si>
  <si>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</si>
  <si>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</si>
  <si>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</si>
  <si>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</si>
  <si>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</si>
  <si>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</si>
  <si>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</si>
  <si>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</si>
  <si>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</si>
  <si>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</si>
  <si>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</si>
  <si>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</si>
  <si>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</si>
  <si>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</si>
  <si>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</si>
  <si>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</si>
  <si>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</si>
  <si>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</si>
  <si>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</si>
  <si>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</si>
  <si>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</si>
  <si>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</si>
  <si>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</si>
  <si>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</si>
  <si>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</si>
  <si>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</si>
  <si>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</si>
  <si>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</si>
  <si>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</si>
  <si>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</si>
  <si>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</si>
  <si>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</si>
  <si>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</si>
  <si>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</si>
  <si>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</si>
  <si>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</si>
  <si>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</si>
  <si>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</si>
  <si>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</si>
  <si>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</si>
  <si>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</si>
  <si>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</si>
  <si>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</si>
  <si>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</si>
  <si>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</si>
  <si>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</si>
  <si>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</si>
  <si>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</si>
  <si>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</si>
  <si>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</si>
  <si>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</si>
  <si>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</si>
  <si>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</si>
  <si>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</si>
  <si>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</si>
  <si>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</si>
  <si>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</si>
  <si>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</si>
  <si>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</si>
  <si>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</si>
  <si>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</si>
  <si>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</si>
  <si>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</si>
  <si>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</si>
  <si>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</si>
  <si>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</si>
  <si>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</si>
  <si>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</si>
  <si>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</si>
  <si>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</si>
  <si>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</si>
  <si>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</si>
  <si>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</si>
  <si>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</si>
  <si>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</si>
  <si>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</si>
  <si>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</si>
  <si>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</si>
  <si>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</si>
  <si>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</si>
  <si>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</si>
  <si>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</si>
  <si>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</si>
  <si>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</si>
  <si>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</si>
  <si>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</si>
  <si>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</si>
  <si>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</si>
  <si>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</si>
  <si>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</si>
  <si>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</si>
  <si>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</si>
  <si>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</si>
  <si>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</si>
  <si>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</si>
  <si>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</si>
  <si>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</si>
  <si>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</si>
  <si>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</si>
  <si>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</si>
  <si>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</si>
  <si>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</si>
  <si>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</si>
  <si>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</si>
  <si>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</si>
  <si>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</si>
  <si>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</si>
  <si>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</si>
  <si>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</si>
  <si>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</si>
  <si>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</si>
  <si>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</si>
  <si>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</si>
  <si>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</si>
  <si>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</si>
  <si>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</si>
  <si>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</si>
  <si>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</si>
  <si>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</si>
  <si>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</si>
  <si>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</si>
  <si>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</si>
  <si>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</si>
  <si>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</si>
  <si>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</si>
  <si>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</si>
  <si>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</si>
  <si>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</si>
  <si>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</si>
  <si>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</si>
  <si>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</si>
  <si>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</si>
  <si>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</si>
  <si>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</si>
  <si>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</si>
  <si>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</si>
  <si>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</si>
  <si>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</si>
  <si>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</si>
  <si>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</si>
  <si>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</si>
  <si>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</si>
  <si>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</si>
  <si>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</si>
  <si>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</si>
  <si>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</si>
  <si>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</si>
  <si>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</si>
  <si>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</si>
  <si>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</si>
  <si>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</si>
  <si>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</si>
  <si>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</si>
  <si>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</si>
  <si>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</si>
  <si>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</si>
  <si>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</si>
  <si>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</si>
  <si>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</si>
  <si>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</si>
  <si>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</si>
  <si>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</si>
  <si>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</si>
  <si>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</si>
  <si>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</si>
  <si>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</si>
  <si>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</si>
  <si>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</si>
  <si>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</si>
  <si>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</si>
  <si>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</si>
  <si>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</si>
  <si>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</si>
  <si>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</si>
  <si>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</si>
  <si>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</si>
  <si>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</si>
  <si>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</si>
  <si>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</si>
  <si>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</si>
  <si>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</si>
  <si>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</si>
  <si>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</si>
  <si>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</si>
  <si>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</si>
  <si>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</si>
  <si>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</si>
  <si>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</si>
  <si>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</si>
  <si>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</si>
  <si>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</si>
  <si>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</si>
  <si>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</si>
  <si>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</si>
  <si>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</si>
  <si>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</si>
  <si>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</si>
  <si>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</si>
  <si>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</si>
  <si>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</si>
  <si>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</si>
  <si>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</si>
  <si>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</si>
  <si>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</si>
  <si>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</si>
  <si>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</si>
  <si>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</si>
  <si>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</si>
  <si>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</si>
  <si>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</si>
  <si>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</si>
  <si>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</si>
  <si>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</si>
  <si>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</si>
  <si>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</si>
  <si>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</si>
  <si>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</si>
  <si>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</si>
  <si>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</si>
  <si>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</si>
  <si>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</si>
  <si>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</si>
  <si>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</si>
  <si>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</si>
  <si>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</si>
  <si>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</si>
  <si>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</si>
  <si>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</si>
  <si>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</si>
  <si>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</si>
  <si>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</si>
  <si>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</si>
  <si>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</si>
  <si>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</si>
  <si>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</si>
  <si>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</si>
  <si>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</si>
  <si>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</si>
  <si>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</si>
  <si>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</si>
  <si>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</si>
  <si>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</si>
  <si>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</si>
  <si>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</si>
  <si>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</si>
  <si>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</si>
  <si>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</si>
  <si>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</si>
  <si>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</si>
  <si>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</si>
  <si>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</si>
  <si>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</si>
  <si>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</si>
  <si>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</si>
  <si>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</si>
  <si>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</si>
  <si>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</si>
  <si>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</si>
  <si>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</si>
  <si>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</si>
  <si>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</si>
  <si>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</si>
  <si>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</si>
  <si>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</si>
  <si>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</si>
  <si>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</si>
  <si>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</si>
  <si>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</si>
  <si>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</si>
  <si>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</si>
  <si>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</si>
  <si>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</si>
  <si>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</si>
  <si>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</si>
  <si>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</si>
  <si>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</si>
  <si>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</si>
  <si>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</si>
  <si>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</si>
  <si>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</si>
  <si>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</si>
  <si>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</si>
  <si>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</si>
  <si>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</si>
  <si>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</si>
  <si>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</si>
  <si>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</si>
  <si>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</si>
  <si>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</si>
  <si>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</si>
  <si>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</si>
  <si>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</si>
  <si>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</si>
  <si>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</si>
  <si>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</si>
  <si>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</si>
  <si>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</si>
  <si>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</si>
  <si>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</si>
  <si>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</si>
  <si>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</si>
  <si>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</si>
  <si>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</si>
  <si>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</si>
  <si>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</si>
  <si>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</si>
  <si>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</si>
  <si>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</si>
  <si>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</si>
  <si>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</si>
  <si>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</si>
  <si>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</si>
  <si>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</si>
  <si>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</si>
  <si>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</si>
  <si>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</si>
  <si>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</si>
  <si>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</si>
  <si>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</si>
  <si>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</si>
  <si>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</si>
  <si>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</si>
  <si>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</si>
  <si>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</si>
  <si>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</si>
  <si>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</si>
  <si>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</si>
  <si>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</si>
  <si>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</si>
  <si>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</si>
  <si>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</si>
  <si>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</si>
  <si>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</si>
  <si>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</si>
  <si>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</si>
  <si>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</si>
  <si>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</si>
  <si>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</si>
  <si>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</si>
  <si>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</si>
  <si>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</si>
  <si>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</si>
  <si>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</si>
  <si>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</si>
  <si>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</si>
  <si>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</si>
  <si>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</si>
  <si>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</si>
  <si>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</si>
  <si>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</si>
  <si>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</si>
  <si>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</si>
  <si>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</si>
  <si>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</si>
  <si>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</si>
  <si>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</si>
  <si>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</si>
  <si>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</si>
  <si>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</si>
  <si>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</si>
  <si>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</si>
  <si>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</si>
  <si>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</si>
  <si>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</si>
  <si>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</si>
  <si>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</si>
  <si>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</si>
  <si>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</si>
  <si>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</si>
  <si>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</si>
  <si>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</si>
  <si>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</si>
  <si>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</si>
  <si>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</si>
  <si>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</si>
  <si>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</si>
  <si>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</si>
  <si>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</si>
  <si>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</si>
  <si>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</si>
  <si>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</si>
  <si>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</si>
  <si>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</si>
  <si>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</si>
  <si>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</si>
  <si>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</si>
  <si>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</si>
  <si>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</si>
  <si>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</si>
  <si>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</si>
  <si>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</si>
  <si>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</si>
  <si>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</si>
  <si>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</si>
  <si>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</si>
  <si>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</si>
  <si>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</si>
  <si>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</si>
  <si>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</si>
  <si>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</si>
  <si>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</si>
  <si>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</si>
  <si>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</si>
  <si>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</si>
  <si>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</si>
  <si>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</si>
  <si>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</si>
  <si>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</si>
  <si>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</si>
  <si>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</si>
  <si>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</si>
  <si>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</si>
  <si>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</si>
  <si>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</si>
  <si>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</si>
  <si>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</si>
  <si>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</si>
  <si>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</si>
  <si>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</si>
  <si>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</si>
  <si>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</si>
  <si>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</si>
  <si>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</si>
  <si>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</si>
  <si>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</si>
  <si>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</si>
  <si>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</si>
  <si>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</si>
  <si>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</si>
  <si>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</si>
  <si>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</si>
  <si>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</si>
  <si>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</si>
  <si>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</si>
  <si>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</si>
  <si>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</si>
  <si>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</si>
  <si>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</si>
  <si>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</si>
  <si>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</si>
  <si>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</si>
  <si>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</si>
  <si>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</si>
  <si>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</si>
  <si>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</si>
  <si>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</si>
  <si>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</si>
  <si>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</si>
  <si>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</si>
  <si>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</si>
  <si>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</si>
  <si>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</si>
  <si>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</si>
  <si>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</si>
  <si>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</si>
  <si>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</si>
  <si>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</si>
  <si>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</si>
  <si>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</si>
  <si>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</si>
  <si>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</si>
  <si>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</si>
  <si>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</si>
  <si>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</si>
  <si>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</si>
  <si>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</si>
  <si>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</si>
  <si>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</si>
  <si>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</si>
  <si>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</si>
  <si>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</si>
  <si>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</si>
  <si>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</si>
  <si>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</si>
  <si>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</si>
  <si>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</si>
  <si>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</si>
  <si>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</si>
  <si>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</si>
  <si>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</si>
  <si>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</si>
  <si>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</si>
  <si>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</si>
  <si>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</si>
  <si>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</si>
  <si>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</si>
  <si>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</si>
  <si>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</si>
  <si>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</si>
  <si>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</si>
  <si>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</si>
  <si>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</si>
  <si>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</si>
  <si>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</si>
  <si>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</si>
  <si>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</si>
  <si>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</si>
  <si>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</si>
  <si>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</si>
  <si>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</si>
  <si>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</si>
  <si>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</si>
  <si>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</si>
  <si>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</si>
  <si>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</si>
  <si>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</si>
  <si>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</si>
  <si>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</si>
  <si>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</si>
  <si>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</si>
  <si>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</si>
  <si>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</si>
  <si>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</si>
  <si>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</si>
  <si>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</si>
  <si>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</si>
  <si>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</si>
  <si>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</si>
  <si>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</si>
  <si>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</si>
  <si>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</si>
  <si>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</si>
  <si>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</si>
  <si>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</si>
  <si>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</si>
  <si>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</si>
  <si>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</si>
  <si>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</si>
  <si>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</si>
  <si>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</si>
  <si>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</si>
  <si>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</si>
  <si>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</si>
  <si>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</si>
  <si>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</si>
  <si>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</si>
  <si>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</si>
  <si>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</si>
  <si>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</si>
  <si>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</si>
  <si>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</si>
  <si>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</si>
  <si>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</si>
  <si>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</si>
  <si>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</si>
  <si>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</si>
  <si>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</si>
  <si>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</si>
  <si>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</si>
  <si>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</si>
  <si>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</si>
  <si>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</si>
  <si>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</si>
  <si>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</si>
  <si>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</si>
  <si>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</si>
  <si>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</si>
  <si>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</si>
  <si>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</si>
  <si>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</si>
  <si>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</si>
  <si>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</si>
  <si>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</si>
  <si>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</si>
  <si>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</si>
  <si>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</si>
  <si>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</si>
  <si>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</si>
  <si>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</si>
  <si>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</si>
  <si>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</si>
  <si>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</si>
  <si>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</si>
  <si>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</si>
  <si>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</si>
  <si>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</si>
  <si>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</si>
  <si>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</si>
  <si>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</si>
  <si>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</si>
  <si>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</si>
  <si>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</si>
  <si>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</si>
  <si>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</si>
  <si>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</si>
  <si>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</si>
  <si>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</si>
  <si>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</si>
  <si>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</si>
  <si>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</si>
  <si>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</si>
  <si>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</si>
  <si>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</si>
  <si>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</si>
  <si>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</si>
  <si>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</si>
  <si>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</si>
  <si>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</si>
  <si>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</si>
  <si>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</si>
  <si>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</si>
  <si>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</si>
  <si>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</si>
  <si>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</si>
  <si>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</si>
  <si>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</si>
  <si>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</si>
  <si>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</si>
  <si>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</si>
  <si>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</si>
  <si>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</si>
  <si>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</si>
  <si>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</si>
  <si>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</si>
  <si>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</si>
  <si>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</si>
  <si>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</si>
  <si>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</si>
  <si>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</si>
  <si>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</si>
  <si>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</si>
  <si>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</si>
  <si>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</si>
  <si>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</si>
  <si>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</si>
  <si>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</si>
  <si>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</si>
  <si>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</si>
  <si>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</si>
  <si>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</si>
  <si>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</si>
  <si>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</si>
  <si>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</si>
  <si>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</si>
  <si>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</si>
  <si>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</si>
  <si>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</si>
  <si>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</si>
  <si>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</si>
  <si>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</si>
  <si>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</si>
  <si>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</si>
  <si>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</si>
  <si>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</si>
  <si>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</si>
  <si>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</si>
  <si>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</si>
  <si>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</si>
  <si>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</si>
  <si>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</si>
  <si>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</si>
  <si>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</si>
  <si>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</si>
  <si>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</si>
  <si>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</si>
  <si>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</si>
  <si>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</si>
  <si>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</si>
  <si>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</si>
  <si>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</si>
  <si>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</si>
  <si>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</si>
  <si>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</si>
  <si>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</si>
  <si>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</si>
  <si>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</si>
  <si>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</si>
  <si>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</si>
  <si>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</si>
  <si>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</si>
  <si>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</si>
  <si>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</si>
  <si>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</si>
  <si>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</si>
  <si>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</si>
  <si>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</si>
  <si>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</si>
  <si>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</si>
  <si>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</si>
  <si>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</si>
  <si>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</si>
  <si>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</si>
  <si>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</si>
  <si>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</si>
  <si>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</si>
  <si>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</si>
  <si>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</si>
  <si>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</si>
  <si>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</si>
  <si>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</si>
  <si>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</si>
  <si>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</si>
  <si>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</si>
  <si>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</si>
  <si>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</si>
  <si>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</si>
  <si>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</si>
  <si>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</si>
  <si>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</si>
  <si>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</si>
  <si>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</si>
  <si>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</si>
  <si>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</si>
  <si>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</si>
  <si>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</si>
  <si>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</si>
  <si>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</si>
  <si>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</si>
  <si>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</si>
  <si>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</si>
  <si>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</si>
  <si>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</si>
  <si>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</si>
  <si>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</si>
  <si>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</si>
  <si>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</si>
  <si>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</si>
  <si>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</si>
  <si>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</si>
  <si>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</si>
  <si>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</si>
  <si>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</si>
  <si>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</si>
  <si>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</si>
  <si>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</si>
  <si>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</si>
  <si>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</si>
  <si>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</si>
  <si>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</si>
  <si>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</si>
  <si>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</si>
  <si>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</si>
  <si>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</si>
  <si>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</si>
  <si>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</si>
  <si>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</si>
  <si>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</si>
  <si>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</si>
  <si>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</si>
  <si>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</si>
  <si>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</si>
  <si>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</si>
  <si>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</si>
  <si>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</si>
  <si>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</si>
  <si>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</si>
  <si>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</si>
  <si>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</si>
  <si>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</si>
  <si>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</si>
  <si>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</si>
  <si>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</si>
  <si>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</si>
  <si>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</si>
  <si>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</si>
  <si>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</si>
  <si>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</si>
  <si>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</si>
  <si>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</si>
  <si>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</si>
  <si>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</si>
  <si>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</si>
  <si>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</si>
  <si>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</si>
  <si>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</si>
  <si>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</si>
  <si>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</si>
  <si>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</si>
  <si>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</si>
  <si>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</si>
  <si>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</si>
  <si>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</si>
  <si>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</si>
  <si>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</si>
  <si>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</si>
  <si>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</si>
  <si>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</si>
  <si>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</si>
  <si>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</si>
  <si>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</si>
  <si>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</si>
  <si>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</si>
  <si>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</si>
  <si>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</si>
  <si>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</si>
  <si>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</si>
  <si>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</si>
  <si>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</si>
  <si>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</si>
  <si>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</si>
  <si>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</si>
  <si>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</si>
  <si>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</si>
  <si>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</si>
  <si>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</si>
  <si>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</si>
  <si>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</si>
  <si>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</si>
  <si>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</si>
  <si>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</si>
  <si>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</si>
  <si>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</si>
  <si>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</si>
  <si>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</si>
  <si>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</si>
  <si>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</si>
  <si>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</si>
  <si>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</si>
  <si>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</si>
  <si>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</si>
  <si>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</si>
  <si>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</si>
  <si>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</si>
  <si>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</si>
  <si>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</si>
  <si>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</si>
  <si>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</si>
  <si>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</si>
  <si>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</si>
  <si>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</si>
  <si>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</si>
  <si>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</si>
  <si>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</si>
  <si>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</si>
  <si>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</si>
  <si>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</si>
  <si>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</si>
  <si>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</si>
  <si>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</si>
  <si>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</si>
  <si>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</si>
  <si>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</si>
  <si>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</si>
  <si>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</si>
  <si>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</si>
  <si>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</si>
  <si>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</si>
  <si>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</si>
  <si>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</si>
  <si>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</si>
  <si>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</si>
  <si>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</si>
  <si>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</si>
  <si>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</si>
  <si>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</si>
  <si>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</si>
  <si>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</si>
  <si>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</si>
  <si>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</si>
  <si>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</si>
  <si>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</si>
  <si>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</si>
  <si>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</si>
  <si>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</si>
  <si>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</si>
  <si>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</si>
  <si>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</si>
  <si>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</si>
  <si>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</si>
  <si>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</si>
  <si>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</si>
  <si>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</si>
  <si>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</si>
  <si>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</si>
  <si>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</si>
  <si>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</si>
  <si>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</si>
  <si>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</si>
  <si>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</si>
  <si>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</si>
  <si>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</si>
  <si>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</si>
  <si>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</si>
  <si>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</si>
  <si>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</si>
  <si>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</si>
  <si>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</si>
  <si>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</si>
  <si>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</si>
  <si>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</si>
  <si>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</si>
  <si>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</si>
  <si>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</si>
  <si>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</si>
  <si>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</si>
  <si>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</si>
  <si>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</si>
  <si>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</si>
  <si>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</si>
  <si>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</si>
  <si>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</si>
  <si>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</si>
  <si>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</si>
  <si>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</si>
  <si>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</si>
  <si>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</si>
  <si>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</si>
  <si>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</si>
  <si>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</si>
  <si>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</si>
  <si>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</si>
  <si>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</si>
  <si>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</si>
  <si>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</si>
  <si>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</si>
  <si>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</si>
  <si>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</si>
  <si>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</si>
  <si>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</si>
  <si>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</si>
  <si>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</si>
  <si>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</si>
  <si>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</si>
  <si>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</si>
  <si>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</si>
  <si>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</si>
  <si>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</si>
  <si>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</si>
  <si>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</si>
  <si>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</si>
  <si>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</si>
  <si>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</si>
  <si>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</si>
  <si>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</si>
  <si>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</si>
  <si>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</si>
  <si>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</si>
  <si>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</si>
  <si>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</si>
  <si>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</si>
  <si>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</si>
  <si>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</si>
  <si>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</si>
  <si>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</si>
  <si>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</si>
  <si>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</si>
  <si>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</si>
  <si>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</si>
  <si>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</si>
  <si>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</si>
  <si>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</si>
  <si>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</si>
  <si>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</si>
  <si>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</si>
  <si>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</si>
  <si>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</si>
  <si>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</si>
  <si>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</si>
  <si>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</si>
  <si>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</si>
  <si>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</si>
  <si>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</si>
  <si>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</si>
  <si>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</si>
  <si>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</si>
  <si>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</si>
  <si>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</si>
  <si>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</si>
  <si>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</si>
  <si>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</si>
  <si>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</si>
  <si>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</si>
  <si>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</si>
  <si>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</si>
  <si>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</si>
  <si>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</si>
  <si>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</si>
  <si>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</si>
  <si>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</si>
  <si>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</si>
  <si>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</si>
  <si>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</si>
  <si>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</si>
  <si>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</si>
  <si>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</si>
  <si>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</si>
  <si>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</si>
  <si>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</si>
  <si>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</si>
  <si>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</si>
  <si>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</si>
  <si>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</si>
  <si>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</si>
  <si>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</si>
  <si>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</si>
  <si>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</si>
  <si>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</si>
  <si>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</si>
  <si>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</si>
  <si>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</si>
  <si>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</si>
  <si>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</si>
  <si>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</si>
  <si>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</si>
  <si>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</si>
  <si>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</si>
  <si>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</si>
  <si>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</si>
  <si>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</si>
  <si>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</si>
  <si>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</si>
  <si>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</si>
  <si>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</si>
  <si>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</si>
  <si>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</si>
  <si>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</si>
  <si>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</si>
  <si>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</si>
  <si>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</si>
  <si>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</si>
  <si>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</si>
  <si>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</si>
  <si>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</si>
  <si>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</si>
  <si>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</si>
  <si>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</si>
  <si>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</si>
  <si>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</si>
  <si>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</si>
  <si>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</si>
  <si>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</si>
  <si>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</si>
  <si>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</si>
  <si>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</si>
  <si>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</si>
  <si>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</si>
  <si>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</si>
  <si>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</si>
  <si>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</si>
  <si>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</si>
  <si>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</si>
  <si>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</si>
  <si>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</si>
  <si>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</si>
  <si>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</si>
  <si>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</si>
  <si>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</si>
  <si>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</si>
  <si>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</si>
  <si>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</si>
  <si>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</si>
  <si>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</si>
  <si>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</si>
  <si>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</si>
  <si>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</si>
  <si>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</si>
  <si>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</si>
  <si>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</si>
  <si>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</si>
  <si>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</si>
  <si>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</si>
  <si>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</si>
  <si>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</si>
  <si>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</si>
  <si>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</si>
  <si>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</si>
  <si>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</si>
  <si>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</si>
  <si>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</si>
  <si>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</si>
  <si>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</si>
  <si>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</si>
  <si>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</si>
  <si>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</si>
  <si>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</si>
  <si>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</si>
  <si>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</si>
  <si>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</si>
  <si>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</si>
  <si>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</si>
  <si>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</si>
  <si>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</si>
  <si>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</si>
  <si>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</si>
  <si>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</si>
  <si>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</si>
  <si>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</si>
  <si>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</si>
  <si>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</si>
  <si>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</si>
  <si>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</si>
  <si>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</si>
  <si>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</si>
  <si>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</si>
  <si>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</si>
  <si>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</si>
  <si>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</si>
  <si>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</si>
  <si>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</si>
  <si>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</si>
  <si>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</si>
  <si>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</si>
  <si>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</si>
  <si>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</si>
  <si>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</si>
  <si>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</si>
  <si>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</si>
  <si>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</si>
  <si>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</si>
  <si>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</si>
  <si>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</si>
  <si>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</si>
  <si>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</si>
  <si>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</si>
  <si>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</si>
  <si>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</si>
  <si>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</si>
  <si>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</si>
  <si>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</si>
  <si>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</si>
  <si>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</si>
  <si>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</si>
  <si>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</si>
  <si>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</si>
  <si>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</si>
  <si>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</si>
  <si>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</si>
  <si>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</si>
  <si>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</si>
  <si>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</si>
  <si>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</si>
  <si>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</si>
  <si>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</si>
  <si>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</si>
  <si>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</si>
  <si>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</si>
  <si>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</si>
  <si>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</si>
  <si>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</si>
  <si>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</si>
  <si>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</si>
  <si>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</si>
  <si>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</si>
  <si>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</si>
  <si>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</si>
  <si>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</si>
  <si>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</si>
  <si>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</si>
  <si>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</si>
  <si>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</si>
  <si>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</si>
  <si>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</si>
  <si>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</si>
  <si>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</si>
  <si>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</si>
  <si>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</si>
  <si>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</si>
  <si>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</si>
  <si>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</si>
  <si>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</si>
  <si>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</si>
  <si>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</si>
  <si>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</si>
  <si>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</si>
  <si>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</si>
  <si>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</si>
  <si>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</si>
  <si>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</si>
  <si>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</si>
  <si>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</si>
  <si>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</si>
  <si>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</si>
  <si>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</si>
  <si>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</si>
  <si>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</si>
  <si>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</si>
  <si>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</si>
  <si>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</si>
  <si>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</si>
  <si>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</si>
  <si>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</si>
  <si>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</si>
  <si>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</si>
  <si>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</si>
  <si>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</si>
  <si>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</si>
  <si>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</si>
  <si>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</si>
  <si>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</si>
  <si>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</si>
  <si>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</si>
  <si>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</si>
  <si>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</si>
  <si>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</si>
  <si>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</si>
  <si>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</si>
  <si>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</si>
  <si>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</si>
  <si>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</si>
  <si>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</si>
  <si>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</si>
  <si>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</si>
  <si>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</si>
  <si>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</si>
  <si>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</si>
  <si>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</si>
  <si>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</si>
  <si>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</si>
  <si>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</si>
  <si>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</si>
  <si>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</si>
  <si>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</si>
  <si>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</si>
  <si>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</si>
  <si>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</si>
  <si>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</si>
  <si>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</si>
  <si>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</si>
  <si>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</si>
  <si>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</si>
  <si>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</si>
  <si>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</si>
  <si>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</si>
  <si>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</si>
  <si>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</si>
  <si>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</si>
  <si>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</si>
  <si>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</si>
  <si>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</si>
  <si>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</si>
  <si>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</si>
  <si>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</si>
  <si>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</si>
  <si>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</si>
  <si>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</si>
  <si>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</si>
  <si>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</si>
  <si>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</si>
  <si>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</si>
  <si>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</si>
  <si>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</si>
  <si>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</si>
  <si>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</si>
  <si>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</si>
  <si>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</si>
  <si>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</si>
  <si>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</si>
  <si>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</si>
  <si>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</si>
  <si>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</si>
  <si>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</si>
  <si>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</si>
  <si>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</si>
  <si>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</si>
  <si>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</si>
  <si>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</si>
  <si>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</si>
  <si>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</si>
  <si>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</si>
  <si>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</si>
  <si>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</si>
  <si>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</si>
  <si>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</si>
  <si>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</si>
  <si>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</si>
  <si>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</si>
  <si>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</si>
  <si>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</si>
  <si>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</si>
  <si>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</si>
  <si>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</si>
  <si>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</si>
  <si>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</si>
  <si>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</si>
  <si>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</si>
  <si>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</si>
  <si>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</si>
  <si>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</si>
  <si>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</si>
  <si>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</si>
  <si>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</si>
  <si>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</si>
  <si>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</si>
  <si>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</si>
  <si>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</si>
  <si>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</si>
  <si>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</si>
  <si>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</si>
  <si>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</si>
  <si>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</si>
  <si>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</si>
  <si>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</si>
  <si>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</si>
  <si>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</si>
  <si>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</si>
  <si>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</si>
  <si>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</si>
  <si>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</si>
  <si>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</si>
  <si>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</si>
  <si>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</si>
  <si>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</si>
  <si>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</si>
  <si>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</si>
  <si>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</si>
  <si>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</si>
  <si>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</si>
  <si>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</si>
  <si>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</si>
  <si>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</si>
  <si>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</si>
  <si>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</si>
  <si>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</si>
  <si>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</si>
  <si>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</si>
  <si>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</si>
  <si>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</si>
  <si>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</si>
  <si>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</si>
  <si>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</si>
  <si>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</si>
  <si>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</si>
  <si>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</si>
  <si>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</si>
  <si>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</si>
  <si>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</si>
  <si>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</si>
  <si>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</si>
  <si>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</si>
  <si>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</si>
  <si>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</si>
  <si>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</si>
  <si>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</si>
  <si>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</si>
  <si>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</si>
  <si>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</si>
  <si>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</si>
  <si>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</si>
  <si>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</si>
  <si>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</si>
  <si>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</si>
  <si>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</si>
  <si>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</si>
  <si>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</si>
  <si>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</si>
  <si>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</si>
  <si>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</si>
  <si>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</si>
  <si>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</si>
  <si>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</si>
  <si>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</si>
  <si>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</si>
  <si>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</si>
  <si>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</si>
  <si>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</si>
  <si>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</si>
  <si>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</si>
  <si>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</si>
  <si>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</si>
  <si>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</si>
  <si>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</si>
  <si>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</si>
  <si>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</si>
  <si>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</si>
  <si>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</si>
  <si>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</si>
  <si>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</si>
  <si>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</si>
  <si>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</si>
  <si>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</si>
  <si>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</si>
  <si>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</si>
  <si>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</si>
  <si>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</si>
  <si>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</si>
  <si>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</si>
  <si>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</si>
  <si>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</si>
  <si>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</si>
  <si>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</si>
  <si>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</si>
  <si>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</si>
  <si>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</si>
  <si>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</si>
  <si>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</si>
  <si>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</si>
  <si>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</si>
  <si>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</si>
  <si>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</si>
  <si>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</si>
  <si>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</si>
  <si>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</si>
  <si>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</si>
  <si>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</si>
  <si>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</si>
  <si>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</si>
  <si>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</si>
  <si>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</si>
  <si>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</si>
  <si>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</si>
  <si>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</si>
  <si>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</si>
  <si>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</si>
  <si>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</si>
  <si>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</si>
  <si>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</si>
  <si>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</si>
  <si>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</si>
  <si>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</si>
  <si>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</si>
  <si>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</si>
  <si>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</si>
  <si>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</si>
  <si>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</si>
  <si>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</si>
  <si>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</si>
  <si>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</si>
  <si>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</si>
  <si>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</si>
  <si>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</si>
  <si>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</si>
  <si>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</si>
  <si>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</si>
  <si>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</si>
  <si>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</si>
  <si>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</si>
  <si>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</si>
  <si>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</si>
  <si>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</si>
  <si>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</si>
  <si>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</si>
  <si>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</si>
  <si>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</si>
  <si>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</si>
  <si>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</si>
  <si>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</si>
  <si>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</si>
  <si>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</si>
  <si>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</si>
  <si>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</si>
  <si>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</si>
  <si>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</si>
  <si>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</si>
  <si>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</si>
  <si>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</si>
  <si>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</si>
  <si>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</si>
  <si>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</si>
  <si>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</si>
  <si>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</si>
  <si>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</si>
  <si>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</si>
  <si>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</si>
  <si>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</si>
  <si>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</si>
  <si>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</si>
  <si>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</si>
  <si>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</si>
  <si>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</si>
  <si>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</si>
  <si>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</si>
  <si>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</si>
  <si>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</si>
  <si>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</si>
  <si>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</si>
  <si>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</si>
  <si>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</si>
  <si>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</si>
  <si>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</si>
  <si>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</si>
  <si>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</si>
  <si>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</si>
  <si>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</si>
  <si>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</si>
  <si>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</si>
  <si>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</si>
  <si>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</si>
  <si>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</si>
  <si>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</si>
  <si>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</si>
  <si>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</si>
  <si>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</si>
  <si>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</si>
  <si>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</si>
  <si>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</si>
  <si>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</si>
  <si>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</si>
  <si>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</si>
  <si>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</si>
  <si>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</si>
  <si>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</si>
  <si>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</si>
  <si>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</si>
  <si>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</si>
  <si>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</si>
  <si>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</si>
  <si>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</si>
  <si>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</si>
  <si>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</si>
  <si>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</si>
  <si>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</si>
  <si>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</si>
  <si>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</si>
  <si>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</si>
  <si>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</si>
  <si>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</si>
  <si>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</si>
  <si>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</si>
  <si>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</si>
  <si>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</si>
  <si>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</si>
  <si>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</si>
  <si>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</si>
  <si>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</si>
  <si>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</si>
  <si>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</si>
  <si>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</si>
  <si>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</si>
  <si>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</si>
  <si>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</si>
  <si>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</si>
  <si>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</si>
  <si>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</si>
  <si>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</si>
  <si>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</si>
  <si>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</si>
  <si>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</si>
  <si>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</si>
  <si>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</si>
  <si>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</si>
  <si>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</si>
  <si>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</si>
  <si>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</si>
  <si>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</si>
  <si>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</si>
  <si>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</si>
  <si>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</si>
  <si>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</si>
  <si>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</si>
  <si>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</si>
  <si>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</si>
  <si>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</si>
  <si>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</si>
  <si>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</si>
  <si>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</si>
  <si>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</si>
  <si>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</si>
  <si>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</si>
  <si>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</si>
  <si>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</si>
  <si>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</si>
  <si>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</si>
  <si>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</si>
  <si>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</si>
  <si>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</si>
  <si>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</si>
  <si>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</si>
  <si>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</si>
  <si>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</si>
  <si>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</si>
  <si>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</si>
  <si>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</si>
  <si>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</si>
  <si>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</si>
  <si>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</si>
  <si>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</si>
  <si>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</si>
  <si>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</si>
  <si>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</si>
  <si>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</si>
  <si>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</si>
  <si>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</si>
  <si>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</si>
  <si>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</si>
  <si>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</si>
  <si>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</si>
  <si>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</si>
  <si>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</si>
  <si>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</si>
  <si>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</si>
  <si>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</si>
  <si>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</si>
  <si>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</si>
  <si>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</si>
  <si>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</si>
  <si>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</si>
  <si>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</si>
  <si>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</si>
  <si>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</si>
  <si>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</si>
  <si>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</si>
  <si>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</si>
  <si>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</si>
  <si>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</si>
  <si>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</si>
  <si>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</si>
  <si>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</si>
  <si>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</si>
  <si>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</si>
  <si>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</si>
  <si>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</si>
  <si>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</si>
  <si>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</si>
  <si>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</si>
  <si>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</si>
  <si>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</si>
  <si>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</si>
  <si>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</si>
  <si>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</si>
  <si>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</si>
  <si>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</si>
  <si>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</si>
  <si>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</si>
  <si>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</si>
  <si>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</si>
  <si>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</si>
  <si>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</si>
  <si>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</si>
  <si>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</si>
  <si>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</si>
  <si>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</si>
  <si>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</si>
  <si>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</si>
  <si>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</si>
  <si>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</si>
  <si>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</si>
  <si>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</si>
  <si>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</si>
  <si>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</si>
  <si>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</si>
  <si>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</si>
  <si>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</si>
  <si>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</si>
  <si>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</si>
  <si>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</si>
  <si>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</si>
  <si>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</si>
  <si>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</si>
  <si>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</si>
  <si>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</si>
  <si>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</si>
  <si>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</si>
  <si>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</si>
  <si>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</si>
  <si>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</si>
  <si>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</si>
  <si>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</si>
  <si>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</si>
  <si>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</si>
  <si>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</si>
  <si>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</si>
  <si>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</si>
  <si>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</si>
  <si>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</si>
  <si>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</si>
  <si>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</si>
  <si>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</si>
  <si>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</si>
  <si>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</si>
  <si>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</si>
  <si>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</si>
  <si>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</si>
  <si>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</si>
  <si>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</si>
  <si>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</si>
  <si>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</si>
  <si>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</si>
  <si>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</si>
  <si>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</si>
  <si>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</si>
  <si>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</si>
  <si>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</si>
  <si>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</si>
  <si>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</si>
  <si>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</si>
  <si>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</si>
  <si>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</si>
  <si>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</si>
  <si>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</si>
  <si>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</si>
  <si>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</si>
  <si>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</si>
  <si>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</si>
  <si>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</si>
  <si>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</si>
  <si>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</si>
  <si>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</si>
  <si>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</si>
  <si>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</si>
  <si>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</si>
  <si>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</si>
  <si>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</si>
  <si>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</si>
  <si>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</si>
  <si>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</si>
  <si>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</si>
  <si>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</si>
  <si>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</si>
  <si>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</si>
  <si>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</si>
  <si>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</si>
  <si>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</si>
  <si>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</si>
  <si>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</si>
  <si>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</si>
  <si>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</si>
  <si>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</si>
  <si>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</si>
  <si>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</si>
  <si>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</si>
  <si>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</si>
  <si>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</si>
  <si>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</si>
  <si>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</si>
  <si>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</si>
  <si>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</si>
  <si>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</si>
  <si>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</si>
  <si>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</si>
  <si>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</si>
  <si>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</si>
  <si>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</si>
  <si>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</si>
  <si>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</si>
  <si>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</si>
  <si>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</si>
  <si>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</si>
  <si>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</si>
  <si>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</si>
  <si>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</si>
  <si>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</si>
  <si>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</si>
  <si>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</si>
  <si>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</si>
  <si>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</si>
  <si>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</si>
  <si>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</si>
  <si>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</si>
  <si>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</si>
  <si>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</si>
  <si>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</si>
  <si>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</si>
  <si>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</si>
  <si>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</si>
  <si>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</si>
  <si>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</si>
  <si>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</si>
  <si>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</si>
  <si>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</si>
  <si>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</si>
  <si>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</si>
  <si>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</si>
  <si>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</si>
  <si>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</si>
  <si>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</si>
  <si>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</si>
  <si>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</si>
  <si>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</si>
  <si>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</si>
  <si>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</si>
  <si>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</si>
  <si>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</si>
  <si>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</si>
  <si>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</si>
  <si>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</si>
  <si>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</si>
  <si>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</si>
  <si>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</si>
  <si>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</si>
  <si>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</si>
  <si>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</si>
  <si>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</si>
  <si>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</si>
  <si>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</si>
  <si>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</si>
  <si>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</si>
  <si>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</si>
  <si>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</si>
  <si>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</si>
  <si>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</si>
  <si>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</si>
  <si>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</si>
  <si>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</si>
  <si>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</si>
  <si>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</si>
  <si>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</si>
  <si>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</si>
  <si>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</si>
  <si>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</si>
  <si>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</si>
  <si>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</si>
  <si>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</si>
  <si>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</si>
  <si>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</si>
  <si>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</si>
  <si>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</si>
  <si>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</si>
  <si>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</si>
  <si>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</si>
  <si>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</si>
  <si>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</si>
  <si>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</si>
  <si>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</si>
  <si>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</si>
  <si>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</si>
  <si>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</si>
  <si>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</si>
  <si>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</si>
  <si>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</si>
  <si>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</si>
  <si>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</si>
  <si>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</si>
  <si>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</si>
  <si>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</si>
  <si>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</si>
  <si>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</si>
  <si>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</si>
  <si>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</si>
  <si>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</si>
  <si>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</si>
  <si>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</si>
  <si>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</si>
  <si>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</si>
  <si>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</si>
  <si>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</si>
  <si>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</si>
  <si>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</si>
  <si>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</si>
  <si>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</si>
  <si>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</si>
  <si>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</si>
  <si>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</si>
  <si>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</si>
  <si>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</si>
  <si>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</si>
  <si>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</si>
  <si>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</si>
  <si>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</si>
  <si>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</si>
  <si>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</si>
  <si>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</si>
  <si>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</si>
  <si>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</si>
  <si>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</si>
  <si>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</si>
  <si>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</si>
  <si>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</si>
  <si>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</si>
  <si>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</si>
  <si>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</si>
  <si>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</si>
  <si>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</si>
  <si>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</si>
  <si>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</si>
  <si>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</si>
  <si>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</si>
  <si>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</si>
  <si>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</si>
  <si>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</si>
  <si>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</si>
  <si>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</si>
  <si>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</si>
  <si>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</si>
  <si>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</si>
  <si>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</si>
  <si>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</si>
  <si>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</si>
  <si>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</si>
  <si>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</si>
  <si>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</si>
  <si>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</si>
  <si>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</si>
  <si>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</si>
  <si>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</si>
  <si>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</si>
  <si>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</si>
  <si>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</si>
  <si>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</si>
  <si>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</si>
  <si>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</si>
  <si>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</si>
  <si>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</si>
  <si>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</si>
  <si>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</si>
  <si>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</si>
  <si>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</si>
  <si>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</si>
  <si>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</si>
  <si>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</si>
  <si>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</si>
  <si>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</si>
  <si>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</si>
  <si>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</si>
  <si>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</si>
  <si>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</si>
  <si>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</si>
  <si>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</si>
  <si>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</si>
  <si>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</si>
  <si>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</si>
  <si>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</si>
  <si>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</si>
  <si>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</si>
  <si>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</si>
  <si>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</si>
  <si>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</si>
  <si>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</si>
  <si>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</si>
  <si>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</si>
  <si>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</si>
  <si>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</si>
  <si>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</si>
  <si>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</si>
  <si>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</si>
  <si>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</si>
  <si>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</si>
  <si>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</si>
  <si>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</si>
  <si>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</si>
  <si>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</si>
  <si>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</si>
  <si>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</si>
  <si>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</si>
  <si>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</si>
  <si>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</si>
  <si>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</si>
  <si>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</si>
  <si>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</si>
  <si>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</si>
  <si>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</si>
  <si>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</si>
  <si>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</si>
  <si>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</si>
  <si>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</si>
  <si>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</si>
  <si>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</si>
  <si>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</si>
  <si>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</si>
  <si>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</si>
  <si>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</si>
  <si>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</si>
  <si>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</si>
  <si>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</si>
  <si>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</si>
  <si>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</si>
  <si>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</si>
  <si>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</si>
  <si>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</si>
  <si>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</si>
  <si>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</si>
  <si>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</si>
  <si>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</si>
  <si>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</si>
  <si>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</si>
  <si>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</si>
  <si>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</si>
  <si>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</si>
  <si>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</si>
  <si>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</si>
  <si>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</si>
  <si>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</si>
  <si>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</si>
  <si>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</si>
  <si>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</si>
  <si>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</si>
  <si>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</si>
  <si>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</si>
  <si>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</si>
  <si>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</si>
  <si>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</si>
  <si>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</si>
  <si>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</si>
  <si>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</si>
  <si>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</si>
  <si>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</si>
  <si>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</si>
  <si>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</si>
  <si>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</si>
  <si>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</si>
  <si>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</si>
  <si>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</si>
  <si>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</si>
  <si>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</si>
  <si>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</si>
  <si>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</si>
  <si>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</si>
  <si>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</si>
  <si>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</si>
  <si>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</si>
  <si>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</si>
  <si>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</si>
  <si>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</si>
  <si>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</si>
  <si>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</si>
  <si>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</si>
  <si>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</si>
  <si>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</si>
  <si>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</si>
  <si>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</si>
  <si>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</si>
  <si>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</si>
  <si>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</si>
  <si>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</si>
  <si>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</si>
  <si>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</si>
  <si>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</si>
  <si>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</si>
  <si>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</si>
  <si>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</si>
  <si>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</si>
  <si>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</si>
  <si>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</si>
  <si>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</si>
  <si>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</si>
  <si>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</si>
  <si>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</si>
  <si>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</si>
  <si>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</si>
  <si>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</si>
  <si>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</si>
  <si>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</si>
  <si>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</si>
  <si>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</si>
  <si>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</si>
  <si>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</si>
  <si>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</si>
  <si>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</si>
  <si>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</si>
  <si>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</si>
  <si>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</si>
  <si>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</si>
  <si>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</si>
  <si>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</si>
  <si>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</si>
  <si>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</si>
  <si>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</si>
  <si>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</si>
  <si>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</si>
  <si>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</si>
  <si>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</si>
  <si>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</si>
  <si>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</si>
  <si>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</si>
  <si>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</si>
  <si>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</si>
  <si>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</si>
  <si>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</si>
  <si>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</si>
  <si>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</si>
  <si>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</si>
  <si>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</si>
  <si>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</si>
  <si>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</si>
  <si>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</si>
  <si>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</si>
  <si>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</si>
  <si>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</si>
  <si>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</si>
  <si>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</si>
  <si>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</si>
  <si>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</si>
  <si>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</si>
  <si>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</si>
  <si>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</si>
  <si>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</si>
  <si>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</si>
  <si>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</si>
  <si>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</si>
  <si>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</si>
  <si>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</si>
  <si>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</si>
  <si>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</si>
  <si>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</si>
  <si>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</si>
  <si>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</si>
  <si>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</si>
  <si>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</si>
  <si>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</si>
  <si>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</si>
  <si>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</si>
  <si>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</si>
  <si>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</si>
  <si>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</si>
  <si>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</si>
  <si>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</si>
  <si>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</si>
  <si>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</si>
  <si>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</si>
  <si>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</si>
  <si>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</si>
  <si>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</si>
  <si>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</si>
  <si>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</si>
  <si>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</si>
  <si>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</si>
  <si>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</si>
  <si>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</si>
  <si>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</si>
  <si>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</si>
  <si>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</si>
  <si>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</si>
  <si>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</si>
  <si>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</si>
  <si>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</si>
  <si>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</si>
  <si>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</si>
  <si>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</si>
  <si>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</si>
  <si>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</si>
  <si>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</si>
  <si>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</si>
  <si>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</si>
  <si>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</si>
  <si>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</si>
  <si>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</si>
  <si>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</si>
  <si>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</si>
  <si>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</si>
  <si>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</si>
  <si>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</si>
  <si>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</si>
  <si>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</si>
  <si>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</si>
  <si>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</si>
  <si>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</si>
  <si>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</si>
  <si>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</si>
  <si>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</si>
  <si>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</si>
  <si>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</si>
  <si>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</si>
  <si>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</si>
  <si>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</si>
  <si>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</si>
  <si>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</si>
  <si>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</si>
  <si>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</si>
  <si>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</si>
  <si>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</si>
  <si>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</si>
  <si>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</si>
  <si>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</si>
  <si>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</si>
  <si>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</si>
  <si>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</si>
  <si>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</si>
  <si>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</si>
  <si>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</si>
  <si>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</si>
  <si>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</si>
  <si>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</si>
  <si>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</si>
  <si>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</si>
  <si>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</si>
  <si>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</si>
  <si>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</si>
  <si>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</si>
  <si>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</si>
  <si>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</si>
  <si>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</si>
  <si>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</si>
  <si>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</si>
  <si>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</si>
  <si>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</si>
  <si>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</si>
  <si>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</si>
  <si>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</si>
  <si>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</si>
  <si>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</si>
  <si>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</si>
  <si>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</si>
  <si>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</si>
  <si>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</si>
  <si>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</si>
  <si>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</si>
  <si>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</si>
  <si>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</si>
  <si>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</si>
  <si>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</si>
  <si>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</si>
  <si>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</si>
  <si>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</si>
  <si>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</si>
  <si>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</si>
  <si>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</si>
  <si>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</si>
  <si>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</si>
  <si>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</si>
  <si>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</si>
  <si>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</si>
  <si>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</si>
  <si>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</si>
  <si>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</si>
  <si>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</si>
  <si>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</si>
  <si>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</si>
  <si>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</si>
  <si>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</si>
  <si>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</si>
  <si>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</si>
  <si>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</si>
  <si>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</si>
  <si>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</si>
  <si>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</si>
  <si>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</si>
  <si>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</si>
  <si>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</si>
  <si>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</si>
  <si>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</si>
  <si>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</si>
  <si>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</si>
  <si>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</si>
  <si>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</si>
  <si>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</si>
  <si>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</si>
  <si>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</si>
  <si>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</si>
  <si>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</si>
  <si>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</si>
  <si>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</si>
  <si>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</si>
  <si>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</si>
  <si>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</si>
  <si>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</si>
  <si>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</si>
  <si>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</si>
  <si>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</si>
  <si>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</si>
  <si>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</si>
  <si>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</si>
  <si>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</si>
  <si>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</si>
  <si>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</si>
  <si>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</si>
  <si>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</si>
  <si>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</si>
  <si>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</si>
  <si>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</si>
  <si>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</si>
  <si>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</si>
  <si>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</si>
  <si>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</si>
  <si>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</si>
  <si>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</si>
  <si>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</si>
  <si>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</si>
  <si>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</si>
  <si>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</si>
  <si>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</si>
  <si>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</si>
  <si>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</si>
  <si>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</si>
  <si>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</si>
  <si>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</si>
  <si>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</si>
  <si>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</si>
  <si>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</si>
  <si>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</si>
  <si>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</si>
  <si>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</si>
  <si>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</si>
  <si>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</si>
  <si>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</si>
  <si>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</si>
  <si>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</si>
  <si>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</si>
  <si>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</si>
  <si>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</si>
  <si>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</si>
  <si>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</si>
  <si>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</si>
  <si>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</si>
  <si>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</si>
  <si>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</si>
  <si>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</si>
  <si>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</si>
  <si>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</si>
  <si>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</si>
  <si>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</si>
  <si>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</si>
  <si>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</si>
  <si>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</si>
  <si>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</si>
  <si>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</si>
  <si>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</si>
  <si>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</si>
  <si>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</si>
  <si>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</si>
  <si>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</si>
  <si>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</si>
  <si>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</si>
  <si>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</si>
  <si>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</si>
  <si>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</si>
  <si>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</si>
  <si>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</si>
  <si>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</si>
  <si>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</si>
  <si>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</si>
  <si>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</si>
  <si>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</si>
  <si>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</si>
  <si>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</si>
  <si>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</si>
  <si>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</si>
  <si>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</si>
  <si>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</si>
  <si>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</si>
  <si>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</si>
  <si>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</si>
  <si>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</si>
  <si>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</si>
  <si>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</si>
  <si>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</si>
  <si>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</si>
  <si>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</si>
  <si>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</si>
  <si>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</si>
  <si>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</si>
  <si>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</si>
  <si>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</si>
  <si>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</si>
  <si>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</si>
  <si>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</si>
  <si>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</si>
  <si>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</si>
  <si>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</si>
  <si>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</si>
  <si>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</si>
  <si>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</si>
  <si>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</si>
  <si>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</si>
  <si>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</si>
  <si>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</si>
  <si>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</si>
  <si>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</si>
  <si>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</si>
  <si>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</si>
  <si>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</si>
  <si>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</si>
  <si>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</si>
  <si>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</si>
  <si>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</si>
  <si>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</si>
  <si>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</si>
  <si>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</si>
  <si>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</si>
  <si>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</si>
  <si>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</si>
  <si>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</si>
  <si>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</si>
  <si>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</si>
  <si>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</si>
  <si>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</si>
  <si>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</si>
  <si>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</si>
  <si>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</si>
  <si>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</si>
  <si>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</si>
  <si>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</si>
  <si>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</si>
  <si>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</si>
  <si>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</si>
  <si>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</si>
  <si>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</si>
  <si>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</si>
  <si>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</si>
  <si>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</si>
  <si>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</si>
  <si>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</si>
  <si>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</si>
  <si>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</si>
  <si>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</si>
  <si>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</si>
  <si>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</si>
  <si>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</si>
  <si>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</si>
  <si>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</si>
  <si>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</si>
  <si>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</si>
  <si>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</si>
  <si>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</si>
  <si>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</si>
  <si>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</si>
  <si>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</si>
  <si>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</si>
  <si>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</si>
  <si>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</si>
  <si>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</si>
  <si>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</si>
  <si>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</si>
  <si>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</si>
  <si>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</si>
  <si>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</si>
  <si>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</si>
  <si>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</si>
  <si>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</si>
  <si>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</si>
  <si>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</si>
  <si>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</si>
  <si>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</si>
  <si>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</si>
  <si>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</si>
  <si>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</si>
  <si>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</si>
  <si>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</si>
  <si>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</si>
  <si>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</si>
  <si>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</si>
  <si>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</si>
  <si>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</si>
  <si>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</si>
  <si>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</si>
  <si>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</si>
  <si>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</si>
  <si>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</si>
  <si>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</si>
  <si>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</si>
  <si>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</si>
  <si>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</si>
  <si>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</si>
  <si>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</si>
  <si>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</si>
  <si>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</si>
  <si>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</si>
  <si>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</si>
  <si>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</si>
  <si>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</si>
  <si>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</si>
  <si>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</si>
  <si>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</si>
  <si>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</si>
  <si>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</si>
  <si>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</si>
  <si>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</si>
  <si>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</si>
  <si>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</si>
  <si>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</si>
  <si>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</si>
  <si>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</si>
  <si>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</si>
  <si>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</si>
  <si>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</si>
  <si>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</si>
  <si>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</si>
  <si>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</si>
  <si>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</si>
  <si>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</si>
  <si>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</si>
  <si>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</si>
  <si>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</si>
  <si>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</si>
  <si>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</si>
  <si>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</si>
  <si>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</si>
  <si>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</si>
  <si>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</si>
  <si>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</si>
  <si>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</si>
  <si>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</si>
  <si>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</si>
  <si>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</si>
  <si>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</si>
  <si>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</si>
  <si>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</si>
  <si>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</si>
  <si>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</si>
  <si>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</si>
  <si>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</si>
  <si>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</si>
  <si>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</si>
  <si>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</si>
  <si>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</si>
  <si>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</si>
  <si>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</si>
  <si>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</si>
  <si>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</si>
  <si>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</si>
  <si>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</si>
  <si>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</si>
  <si>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</si>
  <si>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</si>
  <si>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</si>
  <si>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</si>
  <si>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</si>
  <si>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</si>
  <si>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</si>
  <si>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</si>
  <si>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</si>
  <si>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</si>
  <si>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</si>
  <si>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</si>
  <si>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</si>
  <si>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</si>
  <si>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</si>
  <si>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</si>
  <si>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</si>
  <si>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</si>
  <si>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</si>
  <si>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</si>
  <si>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</si>
  <si>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</si>
  <si>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</si>
  <si>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</si>
  <si>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</si>
  <si>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</si>
  <si>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</si>
  <si>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</si>
  <si>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</si>
  <si>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</si>
  <si>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</si>
  <si>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</si>
  <si>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</si>
  <si>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</si>
  <si>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</si>
  <si>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</si>
  <si>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</si>
  <si>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</si>
  <si>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</si>
  <si>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</si>
  <si>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</si>
  <si>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</si>
  <si>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</si>
  <si>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</si>
  <si>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</si>
  <si>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</si>
  <si>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</si>
  <si>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</si>
  <si>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</si>
  <si>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</si>
  <si>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</si>
  <si>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</si>
  <si>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</si>
  <si>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</si>
  <si>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</si>
  <si>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</si>
  <si>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</si>
  <si>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</si>
  <si>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</si>
  <si>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</si>
  <si>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</si>
  <si>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</si>
  <si>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</si>
  <si>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</si>
  <si>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</si>
  <si>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</si>
  <si>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</si>
  <si>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</si>
  <si>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</si>
  <si>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</si>
  <si>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</si>
  <si>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</si>
  <si>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</si>
  <si>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</si>
  <si>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</si>
  <si>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</si>
  <si>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</si>
  <si>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</si>
  <si>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</si>
  <si>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</si>
  <si>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</si>
  <si>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</si>
  <si>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</si>
  <si>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</si>
  <si>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</si>
  <si>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</si>
  <si>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</si>
  <si>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</si>
  <si>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</si>
  <si>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</si>
  <si>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</si>
  <si>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</si>
  <si>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</si>
  <si>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</si>
  <si>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</si>
  <si>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</si>
  <si>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</si>
  <si>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</si>
  <si>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</si>
  <si>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</si>
  <si>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</si>
  <si>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</si>
  <si>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</si>
  <si>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</si>
  <si>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</si>
  <si>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</si>
  <si>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</si>
  <si>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</si>
  <si>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</si>
  <si>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</si>
  <si>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</si>
  <si>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</si>
  <si>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</si>
  <si>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</si>
  <si>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</si>
  <si>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</si>
  <si>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</si>
  <si>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</si>
  <si>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</si>
  <si>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</si>
  <si>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</si>
  <si>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</si>
  <si>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</si>
  <si>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</si>
  <si>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</si>
  <si>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</si>
  <si>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</si>
  <si>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</si>
  <si>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</si>
  <si>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</si>
  <si>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</si>
  <si>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</si>
  <si>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</si>
  <si>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</si>
  <si>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</si>
  <si>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</si>
  <si>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</si>
  <si>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</si>
  <si>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</si>
  <si>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</si>
  <si>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</si>
  <si>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</si>
  <si>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</si>
  <si>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</si>
  <si>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</si>
  <si>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</si>
  <si>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</si>
  <si>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</si>
  <si>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</si>
  <si>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</si>
  <si>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</si>
  <si>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</si>
  <si>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</si>
  <si>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</si>
  <si>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</si>
  <si>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</si>
  <si>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</si>
  <si>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</si>
  <si>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</si>
  <si>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</si>
  <si>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</si>
  <si>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</si>
  <si>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</si>
  <si>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</si>
  <si>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</si>
  <si>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</si>
  <si>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</si>
  <si>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</si>
  <si>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</si>
  <si>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</si>
  <si>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</si>
  <si>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</si>
  <si>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</si>
  <si>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</si>
  <si>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</si>
  <si>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</si>
  <si>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</si>
  <si>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</si>
  <si>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</si>
  <si>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</si>
  <si>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</si>
  <si>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</si>
  <si>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</si>
  <si>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</si>
  <si>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</si>
  <si>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</si>
  <si>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</si>
  <si>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</si>
  <si>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</si>
  <si>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</si>
  <si>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</si>
  <si>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</si>
  <si>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</si>
  <si>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</si>
  <si>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</si>
  <si>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</si>
  <si>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</si>
  <si>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</si>
  <si>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</si>
  <si>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</si>
  <si>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</si>
  <si>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</si>
  <si>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</si>
  <si>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</si>
  <si>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</si>
  <si>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</si>
  <si>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</si>
  <si>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</si>
  <si>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</si>
  <si>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</si>
  <si>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</si>
  <si>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</si>
  <si>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</si>
  <si>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</si>
  <si>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</si>
  <si>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</si>
  <si>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</si>
  <si>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</si>
  <si>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</si>
  <si>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</si>
  <si>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</si>
  <si>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</si>
  <si>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</si>
  <si>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</si>
  <si>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</si>
  <si>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</si>
  <si>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</si>
  <si>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</si>
  <si>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</si>
  <si>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</si>
  <si>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</si>
  <si>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</si>
  <si>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</si>
  <si>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</si>
  <si>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</si>
  <si>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</si>
  <si>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</si>
  <si>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</si>
  <si>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</si>
  <si>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</si>
  <si>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</si>
  <si>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</si>
  <si>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</si>
  <si>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</si>
  <si>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</si>
  <si>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</si>
  <si>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</si>
  <si>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</si>
  <si>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</si>
  <si>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</si>
  <si>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</si>
  <si>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</si>
  <si>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</si>
  <si>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</si>
  <si>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</si>
  <si>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</si>
  <si>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</si>
  <si>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</si>
  <si>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</si>
  <si>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</si>
  <si>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</si>
  <si>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</si>
  <si>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</si>
  <si>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</si>
  <si>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</si>
  <si>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</si>
  <si>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</si>
  <si>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</si>
  <si>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</si>
  <si>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</si>
  <si>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</si>
  <si>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</si>
  <si>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</si>
  <si>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</si>
  <si>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</si>
  <si>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</si>
  <si>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</si>
  <si>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</si>
  <si>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</si>
  <si>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</si>
  <si>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</si>
  <si>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</si>
  <si>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</si>
  <si>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</si>
  <si>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</si>
  <si>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</si>
  <si>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</si>
  <si>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</si>
  <si>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</si>
  <si>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</si>
  <si>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</si>
  <si>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</si>
  <si>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</si>
  <si>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</si>
  <si>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</si>
  <si>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</si>
  <si>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</si>
  <si>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</si>
  <si>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</si>
  <si>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</si>
  <si>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</si>
  <si>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</si>
  <si>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</si>
  <si>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</si>
  <si>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</si>
  <si>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</si>
  <si>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</si>
  <si>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</si>
  <si>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</si>
  <si>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</si>
  <si>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</si>
  <si>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</si>
  <si>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</si>
  <si>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</si>
  <si>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</si>
  <si>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</si>
  <si>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</si>
  <si>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</si>
  <si>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</si>
  <si>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</si>
  <si>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</si>
  <si>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</si>
  <si>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</si>
  <si>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</si>
  <si>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</si>
  <si>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</si>
  <si>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</si>
  <si>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</si>
  <si>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</si>
  <si>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</si>
  <si>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</si>
  <si>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</si>
  <si>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</si>
  <si>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</si>
  <si>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</si>
  <si>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</si>
  <si>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</si>
  <si>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</si>
  <si>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</si>
  <si>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</si>
  <si>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</si>
  <si>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</si>
  <si>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</si>
  <si>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</si>
  <si>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</si>
  <si>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</si>
  <si>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</si>
  <si>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</si>
  <si>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</si>
  <si>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</si>
  <si>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</si>
  <si>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</si>
  <si>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</si>
  <si>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</si>
  <si>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</si>
  <si>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</si>
  <si>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</si>
  <si>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</si>
  <si>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</si>
  <si>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</si>
  <si>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</si>
  <si>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</si>
  <si>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</si>
  <si>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</si>
  <si>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</si>
  <si>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</si>
  <si>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</si>
  <si>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</si>
  <si>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</si>
  <si>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</si>
  <si>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</si>
  <si>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</si>
  <si>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</si>
  <si>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</si>
  <si>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</si>
  <si>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</si>
  <si>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</si>
  <si>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</si>
  <si>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</si>
  <si>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</si>
  <si>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</si>
  <si>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</si>
  <si>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</si>
  <si>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</si>
  <si>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</si>
  <si>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</si>
  <si>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</si>
  <si>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</si>
  <si>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</si>
  <si>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</si>
  <si>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</si>
  <si>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</si>
  <si>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</si>
  <si>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</si>
  <si>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</si>
  <si>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</si>
  <si>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</si>
  <si>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</si>
  <si>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</si>
  <si>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</si>
  <si>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</si>
  <si>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</si>
  <si>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</si>
  <si>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</si>
  <si>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</si>
  <si>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</si>
  <si>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</si>
  <si>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</si>
  <si>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</si>
  <si>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</si>
  <si>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</si>
  <si>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</si>
  <si>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</si>
  <si>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</si>
  <si>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</si>
  <si>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</si>
  <si>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</si>
  <si>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</si>
  <si>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</si>
  <si>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</si>
  <si>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</si>
  <si>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</si>
  <si>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</si>
  <si>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</si>
  <si>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</si>
  <si>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</si>
  <si>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</si>
  <si>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</si>
  <si>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</si>
  <si>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</si>
  <si>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</si>
  <si>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</si>
  <si>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</si>
  <si>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</si>
  <si>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</si>
  <si>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</si>
  <si>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</si>
  <si>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</si>
  <si>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</si>
  <si>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</si>
  <si>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</si>
  <si>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</si>
  <si>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</si>
  <si>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</si>
  <si>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</si>
  <si>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</si>
  <si>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</si>
  <si>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</si>
  <si>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</si>
  <si>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</si>
  <si>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</si>
  <si>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</si>
  <si>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</si>
  <si>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</si>
  <si>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</si>
  <si>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</si>
  <si>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</si>
  <si>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</si>
  <si>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</si>
  <si>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</si>
  <si>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</si>
  <si>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</si>
  <si>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</si>
  <si>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</si>
  <si>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</si>
  <si>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</si>
  <si>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</si>
  <si>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</si>
  <si>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</si>
  <si>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</si>
  <si>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</si>
  <si>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</si>
  <si>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</si>
  <si>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</si>
  <si>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</si>
  <si>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</si>
  <si>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</si>
  <si>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</si>
  <si>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</si>
  <si>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</si>
  <si>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</si>
  <si>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</si>
  <si>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</si>
  <si>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</si>
  <si>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</si>
  <si>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</si>
  <si>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</si>
  <si>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</si>
  <si>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</si>
  <si>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</si>
  <si>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</si>
  <si>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</si>
  <si>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</si>
  <si>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</si>
  <si>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</si>
  <si>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</si>
  <si>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</si>
  <si>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</si>
  <si>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</si>
  <si>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</si>
  <si>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</si>
  <si>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</si>
  <si>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</si>
  <si>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</si>
  <si>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</si>
  <si>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</si>
  <si>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</si>
  <si>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</si>
  <si>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</si>
  <si>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</si>
  <si>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</si>
  <si>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</si>
  <si>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</si>
  <si>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</si>
  <si>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</si>
  <si>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</si>
  <si>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</si>
  <si>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</si>
  <si>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</si>
  <si>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</si>
  <si>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</si>
  <si>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</si>
  <si>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</si>
  <si>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</si>
  <si>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</si>
  <si>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</si>
  <si>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</si>
  <si>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</si>
  <si>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</si>
  <si>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</si>
  <si>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</si>
  <si>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</si>
  <si>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</si>
  <si>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</si>
  <si>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</si>
  <si>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</si>
  <si>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</si>
  <si>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</si>
  <si>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</si>
  <si>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</si>
  <si>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</si>
  <si>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</si>
  <si>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</si>
  <si>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</si>
  <si>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</si>
  <si>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</si>
  <si>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</si>
  <si>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</si>
  <si>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</si>
  <si>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</si>
  <si>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</si>
  <si>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</si>
  <si>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</si>
  <si>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</si>
  <si>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</si>
  <si>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</si>
  <si>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</si>
  <si>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</si>
  <si>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</si>
  <si>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</si>
  <si>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</si>
  <si>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</si>
  <si>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</si>
  <si>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</si>
  <si>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</si>
  <si>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</si>
  <si>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</si>
  <si>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</si>
  <si>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</si>
  <si>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</si>
  <si>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</si>
  <si>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</si>
  <si>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</si>
  <si>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</si>
  <si>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</si>
  <si>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</si>
  <si>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</si>
  <si>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</si>
  <si>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</si>
  <si>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</si>
  <si>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</si>
  <si>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</si>
  <si>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</si>
  <si>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</si>
  <si>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</si>
  <si>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</si>
  <si>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</si>
  <si>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</si>
  <si>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</si>
  <si>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</si>
  <si>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</si>
  <si>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</si>
  <si>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</si>
  <si>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</si>
  <si>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</si>
  <si>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</si>
  <si>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</si>
  <si>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</si>
  <si>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</si>
  <si>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</si>
  <si>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</si>
  <si>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</si>
  <si>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</si>
  <si>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</si>
  <si>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</si>
  <si>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</si>
  <si>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</si>
  <si>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</si>
  <si>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</si>
  <si>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</si>
  <si>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</si>
  <si>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</si>
  <si>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</si>
  <si>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</si>
  <si>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</si>
  <si>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</si>
  <si>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</si>
  <si>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</si>
  <si>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</si>
  <si>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</si>
  <si>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</si>
  <si>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</si>
  <si>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</si>
  <si>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</si>
  <si>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</si>
  <si>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</si>
  <si>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</si>
  <si>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</si>
  <si>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</si>
  <si>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</si>
  <si>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</si>
  <si>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</si>
  <si>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</si>
  <si>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</si>
  <si>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</si>
  <si>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</si>
  <si>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</si>
  <si>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</si>
  <si>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</si>
  <si>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</si>
  <si>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</si>
  <si>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</si>
  <si>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</si>
  <si>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</si>
  <si>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</si>
  <si>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</si>
  <si>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</si>
  <si>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</si>
  <si>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</si>
  <si>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</si>
  <si>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</si>
  <si>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</si>
  <si>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</si>
  <si>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</si>
  <si>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</si>
  <si>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</si>
  <si>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</si>
  <si>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</si>
  <si>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</si>
  <si>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</si>
  <si>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</si>
  <si>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</si>
  <si>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</si>
  <si>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</si>
  <si>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</si>
  <si>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</si>
  <si>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</si>
  <si>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</si>
  <si>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</si>
  <si>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</si>
  <si>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</si>
  <si>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</si>
  <si>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</si>
  <si>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</si>
  <si>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</si>
  <si>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</si>
  <si>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</si>
  <si>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</si>
  <si>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</si>
  <si>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</si>
  <si>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</si>
  <si>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</si>
  <si>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</si>
  <si>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</si>
  <si>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</si>
  <si>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</si>
  <si>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</si>
  <si>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</si>
  <si>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</si>
  <si>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</si>
  <si>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</si>
  <si>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</si>
  <si>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</si>
  <si>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</si>
  <si>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</si>
  <si>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</si>
  <si>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</si>
  <si>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</si>
  <si>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</si>
  <si>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</si>
  <si>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</si>
  <si>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</si>
  <si>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</si>
  <si>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</si>
  <si>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</si>
  <si>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</si>
  <si>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</si>
  <si>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</si>
  <si>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</si>
  <si>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</si>
  <si>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</si>
  <si>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</si>
  <si>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</si>
  <si>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</si>
  <si>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</si>
  <si>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</si>
  <si>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</si>
  <si>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</si>
  <si>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</si>
  <si>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</si>
  <si>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</si>
  <si>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</si>
  <si>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</si>
  <si>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</si>
  <si>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</si>
  <si>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</si>
  <si>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</si>
  <si>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</si>
  <si>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</si>
  <si>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</si>
  <si>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</si>
  <si>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</si>
  <si>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</si>
  <si>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</si>
  <si>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</si>
  <si>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</si>
  <si>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</si>
  <si>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</si>
  <si>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</si>
  <si>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</si>
  <si>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</si>
  <si>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</si>
  <si>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</si>
  <si>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</si>
  <si>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</si>
  <si>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</si>
  <si>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</si>
  <si>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</si>
  <si>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</si>
  <si>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</si>
  <si>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</si>
  <si>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</si>
  <si>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</si>
  <si>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</si>
  <si>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</si>
  <si>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</si>
  <si>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</si>
  <si>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</si>
  <si>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</si>
  <si>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</si>
  <si>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</si>
  <si>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</si>
  <si>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</si>
  <si>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</si>
  <si>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</si>
  <si>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</si>
  <si>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</si>
  <si>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</si>
  <si>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</si>
  <si>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</si>
  <si>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</si>
  <si>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</si>
  <si>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</si>
  <si>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</si>
  <si>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</si>
  <si>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</si>
  <si>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</si>
  <si>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</si>
  <si>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</si>
  <si>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</si>
  <si>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</si>
  <si>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</si>
  <si>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</si>
  <si>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</si>
  <si>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</si>
  <si>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</si>
  <si>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</si>
  <si>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</si>
  <si>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</si>
  <si>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</si>
  <si>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</si>
  <si>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</si>
  <si>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</si>
  <si>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</si>
  <si>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</si>
  <si>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</si>
  <si>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</si>
  <si>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</si>
  <si>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</si>
  <si>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</si>
  <si>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</si>
  <si>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</si>
  <si>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</si>
  <si>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</si>
  <si>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</si>
  <si>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</si>
  <si>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</si>
  <si>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</si>
  <si>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</si>
  <si>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</si>
  <si>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</si>
  <si>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</si>
  <si>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</si>
  <si>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</si>
  <si>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</si>
  <si>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</si>
  <si>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</si>
  <si>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</si>
  <si>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</si>
  <si>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</si>
  <si>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</si>
  <si>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</si>
  <si>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</si>
  <si>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</si>
  <si>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</si>
  <si>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</si>
  <si>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</si>
  <si>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</si>
  <si>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</si>
  <si>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</si>
  <si>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</si>
  <si>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</si>
  <si>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</si>
  <si>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</si>
  <si>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</si>
  <si>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</si>
  <si>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</si>
  <si>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</si>
  <si>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</si>
  <si>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</si>
  <si>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</si>
  <si>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</si>
  <si>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</si>
  <si>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</si>
  <si>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</si>
  <si>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</si>
  <si>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</si>
  <si>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</si>
  <si>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</si>
  <si>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</si>
  <si>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</si>
  <si>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</si>
  <si>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</si>
  <si>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</si>
  <si>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</si>
  <si>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</si>
  <si>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</si>
  <si>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</si>
  <si>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</si>
  <si>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</si>
  <si>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</si>
  <si>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</si>
  <si>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</si>
  <si>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</si>
  <si>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</si>
  <si>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</si>
  <si>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</si>
  <si>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</si>
  <si>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</si>
  <si>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</si>
  <si>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</si>
  <si>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</si>
  <si>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</si>
  <si>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</si>
  <si>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</si>
  <si>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</si>
  <si>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</si>
  <si>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</si>
  <si>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</si>
  <si>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</si>
  <si>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</si>
  <si>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</si>
  <si>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</si>
  <si>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</si>
  <si>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</si>
  <si>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</si>
  <si>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</si>
  <si>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</si>
  <si>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</si>
  <si>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</si>
  <si>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</si>
  <si>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</si>
  <si>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</si>
  <si>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</si>
  <si>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</si>
  <si>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</si>
  <si>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</si>
  <si>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</si>
  <si>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</si>
  <si>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</si>
  <si>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</si>
  <si>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</si>
  <si>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</si>
  <si>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</si>
  <si>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</si>
  <si>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</si>
  <si>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</si>
  <si>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</si>
  <si>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</si>
  <si>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</si>
  <si>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</si>
  <si>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</si>
  <si>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</si>
  <si>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</si>
  <si>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</si>
  <si>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</si>
  <si>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</si>
  <si>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</si>
  <si>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</si>
  <si>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</si>
  <si>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</si>
  <si>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</si>
  <si>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</si>
  <si>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</si>
  <si>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</si>
  <si>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</si>
  <si>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</si>
  <si>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</si>
  <si>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</si>
  <si>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</si>
  <si>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</si>
  <si>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</si>
  <si>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</si>
  <si>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</si>
  <si>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</si>
  <si>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</si>
  <si>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</si>
  <si>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</si>
  <si>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</si>
  <si>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</si>
  <si>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</si>
  <si>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</si>
  <si>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</si>
  <si>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</si>
  <si>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</si>
  <si>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</si>
  <si>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</si>
  <si>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</si>
  <si>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</si>
  <si>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</si>
  <si>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</si>
  <si>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</si>
  <si>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</si>
  <si>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</si>
  <si>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</si>
  <si>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</si>
  <si>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</si>
  <si>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</si>
  <si>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</si>
  <si>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</si>
  <si>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</si>
  <si>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</si>
  <si>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</si>
  <si>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</si>
  <si>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</si>
  <si>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</si>
  <si>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</si>
  <si>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</si>
  <si>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</si>
  <si>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</si>
  <si>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</si>
  <si>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</si>
  <si>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</si>
  <si>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</si>
  <si>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</si>
  <si>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</si>
  <si>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</si>
  <si>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</si>
  <si>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</si>
  <si>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</si>
  <si>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</si>
  <si>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</si>
  <si>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</si>
  <si>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</si>
  <si>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</si>
  <si>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</si>
  <si>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</si>
  <si>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</si>
  <si>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</si>
  <si>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</si>
  <si>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</si>
  <si>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</si>
  <si>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</si>
  <si>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</si>
  <si>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</si>
  <si>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</si>
  <si>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</si>
  <si>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</si>
  <si>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</si>
  <si>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</si>
  <si>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</si>
  <si>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</si>
  <si>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</si>
  <si>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</si>
  <si>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</si>
  <si>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</si>
  <si>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</si>
  <si>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</si>
  <si>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</si>
  <si>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</si>
  <si>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</si>
  <si>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</si>
  <si>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</si>
  <si>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</si>
  <si>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</si>
  <si>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</si>
  <si>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</si>
  <si>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</si>
  <si>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</si>
  <si>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</si>
  <si>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</si>
  <si>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</si>
  <si>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</si>
  <si>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</si>
  <si>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</si>
  <si>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</si>
  <si>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</si>
  <si>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</si>
  <si>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</si>
  <si>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</si>
  <si>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</si>
  <si>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</si>
  <si>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</si>
  <si>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</si>
  <si>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</si>
  <si>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</si>
  <si>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</si>
  <si>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</si>
  <si>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</si>
  <si>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</si>
  <si>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</si>
  <si>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</si>
  <si>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</si>
  <si>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</si>
  <si>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</si>
  <si>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</si>
  <si>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</si>
  <si>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</si>
  <si>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</si>
  <si>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</si>
  <si>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</si>
  <si>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</si>
  <si>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</si>
  <si>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</si>
  <si>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</si>
  <si>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</si>
  <si>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</si>
  <si>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</si>
  <si>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</si>
  <si>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</si>
  <si>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</si>
  <si>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</si>
  <si>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</si>
  <si>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</si>
  <si>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</si>
  <si>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</si>
  <si>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</si>
  <si>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</si>
  <si>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</si>
  <si>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</si>
  <si>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</si>
  <si>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</si>
  <si>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</si>
  <si>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</si>
  <si>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</si>
  <si>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</si>
  <si>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</si>
  <si>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</si>
  <si>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</si>
  <si>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</si>
  <si>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</si>
  <si>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</si>
  <si>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</si>
  <si>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</si>
  <si>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</si>
  <si>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</si>
  <si>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</si>
  <si>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</si>
  <si>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</si>
  <si>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</si>
  <si>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</si>
  <si>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</si>
  <si>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</si>
  <si>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</si>
  <si>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</si>
  <si>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</si>
  <si>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</si>
  <si>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</si>
  <si>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</si>
  <si>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</si>
  <si>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</si>
  <si>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</si>
  <si>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</si>
  <si>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</si>
  <si>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</si>
  <si>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</si>
  <si>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</si>
  <si>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</si>
  <si>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</si>
  <si>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</si>
  <si>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</si>
  <si>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</si>
  <si>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</si>
  <si>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</si>
  <si>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</si>
  <si>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</si>
  <si>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</si>
  <si>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</si>
  <si>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</si>
  <si>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</si>
  <si>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</si>
  <si>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</si>
  <si>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</si>
  <si>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</si>
  <si>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</si>
  <si>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</si>
  <si>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</si>
  <si>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</si>
  <si>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</si>
  <si>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</si>
  <si>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</si>
  <si>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</si>
  <si>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</si>
  <si>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</si>
  <si>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</si>
  <si>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</si>
  <si>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</si>
  <si>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</si>
  <si>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</si>
  <si>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</si>
  <si>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</si>
  <si>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</si>
  <si>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</si>
  <si>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</si>
  <si>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</si>
  <si>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</si>
  <si>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</si>
  <si>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</si>
  <si>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</si>
  <si>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</si>
  <si>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</si>
  <si>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</si>
  <si>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</si>
  <si>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</si>
  <si>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</si>
  <si>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</si>
  <si>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</si>
  <si>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</si>
  <si>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</si>
  <si>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</si>
  <si>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</si>
  <si>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</si>
  <si>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</si>
  <si>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</si>
  <si>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</si>
  <si>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</si>
  <si>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</si>
  <si>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</si>
  <si>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</si>
  <si>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</si>
  <si>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</si>
  <si>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</si>
  <si>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</si>
  <si>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</si>
  <si>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</si>
  <si>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</si>
  <si>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</si>
  <si>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</si>
  <si>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</si>
  <si>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</si>
  <si>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</si>
  <si>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</si>
  <si>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</si>
  <si>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</si>
  <si>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</si>
  <si>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</si>
  <si>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</si>
  <si>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</si>
  <si>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</si>
  <si>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</si>
  <si>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</si>
  <si>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</si>
  <si>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</si>
  <si>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</si>
  <si>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</si>
  <si>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</si>
  <si>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</si>
  <si>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</si>
  <si>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</si>
  <si>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</si>
  <si>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</si>
  <si>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</si>
  <si>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</si>
  <si>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</si>
  <si>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</si>
  <si>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</si>
  <si>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</si>
  <si>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</si>
  <si>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</si>
  <si>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</si>
  <si>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</si>
  <si>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</si>
  <si>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</si>
  <si>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</si>
  <si>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</si>
  <si>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</si>
  <si>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</si>
  <si>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</si>
  <si>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</si>
  <si>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</si>
  <si>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</si>
  <si>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</si>
  <si>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</si>
  <si>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</si>
  <si>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</si>
  <si>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</si>
  <si>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</si>
  <si>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</si>
  <si>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</si>
  <si>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</si>
  <si>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</si>
  <si>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</si>
  <si>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</si>
  <si>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</si>
  <si>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</si>
  <si>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</si>
  <si>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</si>
  <si>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</si>
  <si>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</si>
  <si>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</si>
  <si>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</si>
  <si>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</si>
  <si>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</si>
  <si>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</si>
  <si>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</si>
  <si>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</si>
  <si>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</si>
  <si>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</si>
  <si>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</si>
  <si>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</si>
  <si>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</si>
  <si>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</si>
  <si>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</si>
  <si>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</si>
  <si>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</si>
  <si>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</si>
  <si>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</si>
  <si>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</si>
  <si>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</si>
  <si>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</si>
  <si>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</si>
  <si>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</si>
  <si>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</si>
  <si>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</si>
  <si>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</si>
  <si>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</si>
  <si>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25 km</t>
  </si>
  <si>
    <t>PCM-20251120-00000778</t>
  </si>
  <si>
    <t>ETA 60 min</t>
  </si>
  <si>
    <t xml:space="preserve"> </t>
  </si>
  <si>
    <t xml:space="preserve"> PCM-20250215-00000830 </t>
  </si>
  <si>
    <t>LTE site still down and  site located in aramco area access issue need special permission</t>
  </si>
  <si>
    <t>NO PCM</t>
  </si>
  <si>
    <t>90 mins</t>
  </si>
  <si>
    <t>PCM-20251120-00000555</t>
  </si>
  <si>
    <t>Sceco power cut due to contract issue with Sceco company, cannot connected pg due to parking issue</t>
  </si>
  <si>
    <t>PCM-20251120-00000835</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</si>
  <si>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</si>
  <si>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</si>
  <si>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</si>
  <si>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</si>
  <si>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</si>
  <si>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</si>
  <si>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</si>
  <si>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</si>
  <si>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</si>
  <si>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</si>
  <si>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</si>
  <si>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PCM-20251120-00000787</t>
  </si>
  <si>
    <t>EM Team on the way ETA: 60 Mins</t>
  </si>
  <si>
    <t>PCM-20251120-00000841</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</si>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</sst>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5" totalsRowShown="0" headerRowDxfId="157" dataDxfId="156" headerRowBorderDxfId="154" tableBorderDxfId="155" totalsRowBorderDxfId="153">
  <autoFilter ref="A1:CJ1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318.45919629629498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7.8629166666360106E-2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45981.407622222221</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45981.407622222221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45981.407622222221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45981.407622222221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45981.407622222221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45981.407622222221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45981.407622222221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45981.407622222221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45981.407622222221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45981.407622222221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45981.407622222221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45981.407622222221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45981.407622222221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45981.407622222221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45981.407622222221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45981.407622222221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45981.407622222221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45981.407622222221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45981.407622222221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45981.407622222221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45981.407622222221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45981.407622222221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45981.407622222221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45981.407622222221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45981.407622222221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45981.407622222221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45981.407622222221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45981.407622222221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45981.407622222221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45981.407622222221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45981.407622222221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45981.407622222221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45981.407622222221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45981.407622222221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45981.407622222221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45981.407622222221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45981.407622222221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45981.407622222221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45981.407622222221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45981.407622222221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45981.407622222221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45981.407622222221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45981.407622222221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45981.407622222221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45981.407622222221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45981.407622222221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45981.407622222221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45981.407622222221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45981.407622222221</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45981.407622222221</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45981.407622222221</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45981.407622222221</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45981.407622222221</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45981.407622222221</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45981.407622222221</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45981.407622222221</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45981.407622222221</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5"/>
  <sheetViews>
    <sheetView tabSelected="1"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156.40778449074423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5.4555324073589873E-2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3.5689583331986796E-2</v>
      </c>
      <c r="H5" s="103">
        <v>45981.343460648146</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c r="C6" s="61"/>
      <c r="D6" s="18"/>
      <c r="E6" s="84"/>
      <c r="F6" s="103"/>
      <c r="G6" s="104"/>
      <c r="H6" s="103"/>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45981.407622453706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45981.407622453706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45981.407622453706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45981.407622453706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45981.407622453706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45981.407622453706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45981.407622453706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45981.407622453706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45981.407622453706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45981.407622453706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45981.407622453706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45981.407622453706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45981.407622453706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45981.407622453706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45981.407622453706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45981.407622453706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45981.407622453706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45981.407622453706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45981.407622453706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45981.407622453706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45981.407622453706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45981.407622453706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45981.407622453706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45981.407622453706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45981.407622453706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45981.407622453706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45981.407622453706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45981.407622453706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45981.407622453706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45981.407622453706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45981.407622453706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45981.407622453706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45981.407622453706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45981.407622453706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45981.407622453706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45981.407622453706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45981.407622453706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45981.407622453706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45981.407622453706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45981.407622453706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45981.407622453706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45981.407622453706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45981.407622453706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45981.407622453706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45981.407622453706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45981.407622453706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45981.407622453706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45981.407622453706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45981.407622453706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45981.407622453706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45981.407622453706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45981.407622453706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45981.407622453706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45981.407622453706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45981.407622453706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45981.407622453706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45981.407622453706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45981.407622453706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45981.407622453706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45981.407622453706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45981.407622453706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45981.407622453706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45981.407622453706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45981.407622453706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45981.407622453706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45981.407622453706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45981.407622453706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45981.407622453706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45981.407622453706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45981.407622453706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45981.407622453706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45981.407622453706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45981.407622453706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45981.407622453706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45981.407622453706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45981.407622453706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45981.407622453706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45981.407622453706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45981.407622453706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45981.407622453706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45981.407622453706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45981.407622453706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45981.407622453706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45981.407622453706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45981.407622453706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45981.407622453706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45981.407622453706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45981.407622453706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45981.407622453706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45981.407622453706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45981.407622453706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45981.407622453706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45981.407622453706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45981.407622453706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45981.407622453706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45981.407622453706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45981.407622453706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45981.407622453706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45981.407622453706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45981.407622453706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45981.407622453706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45981.407622453706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45981.407622453706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45981.407622453706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45981.407622453706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45981.407622453706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45981.407622453706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45981.407622453706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45981.407622453706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45981.407622453706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45981.407622453706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45981.407622453706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45981.407622453706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45981.407622453706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45981.407622453706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45981.407622453706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45981.407622453706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45981.407622453706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45981.407622453706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45981.407622453706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45981.407622453706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45981.407622453706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45981.407622453706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45981.407622453706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45981.407622453706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45981.407622453706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45981.407622453706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45981.407622453706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45981.407622453706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45981.407622453706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45981.407622453706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45981.407622453706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45981.407622453706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45981.407622453706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45981.407622453706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45981.407622453706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45981.407622453706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45981.407622453706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45981.407622453706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45981.407622453706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45981.407622453706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45981.407622453706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45981.407622453706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45981.407622453706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45981.407622453706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45981.407622453706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45981.407622453706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45981.407622453706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45981.407622453706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45981.407622453706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45981.407622453706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45981.407622453706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45981.407622453706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45981.407622453706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45981.407622453706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45981.407622453706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45981.407622453706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45981.407622453706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45981.407622453706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45981.407622453706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45981.407622453706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45981.407622453706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45981.407622453706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45981.407622453706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45981.407622453706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45981.407622453706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45981.407622453706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45981.407622453706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45981.407622453706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sheetData>
  <dataValidations count="2">
    <dataValidation allowBlank="1" showInputMessage="1" showErrorMessage="1" sqref="E1" xr:uid="{4D935161-CDD3-4592-B877-3FB59C99E142}"/>
    <dataValidation type="list" allowBlank="1" showInputMessage="1" showErrorMessage="1" sqref="E3:E1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45981.407622453706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45981.407622453706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45981.407622453706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45981.407622453706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45981.407622453706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45981.407622453706</v>
      </c>
      <c r="H7" s="22"/>
      <c r="I7" s="19" t="str">
        <f>IFERROR(VLOOKUP(D7,DB!A:F,6,0),"")</f>
        <v/>
      </c>
      <c r="J7" s="18" t="str">
        <f>IFERROR(VLOOKUP(D7,DB!A:G,7,0),"")</f>
        <v/>
      </c>
      <c r="K7" s="45"/>
      <c r="L7" s="23" t="str">
        <f>IFERROR(VLOOKUP(D7,DB!A:I,9,0),"")</f>
        <v/>
      </c>
    </row>
    <row r="8" spans="1:13" ht="15" customHeight="1">
      <c r="A8" s="19"/>
      <c r="B8" s="61" t="str">
        <f>IFERROR(VLOOKUP(D8,DB!A:K,11,0),"")</f>
        <v/>
      </c>
      <c r="C8" s="18"/>
      <c r="D8" s="18" t="s">
        <v>39113</v>
      </c>
      <c r="E8" s="18"/>
      <c r="F8" s="20"/>
      <c r="G8" s="21">
        <f t="shared" ca="1" si="0"/>
        <v>45981.407622453706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45981.407622453706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45981.407622453706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45981.407622453706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45981.407622453706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45981.407622453706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45981.407622453706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45981.407622453706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45981.407622453706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45981.407622453706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45981.407622453706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45981.407622453706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45981.407622453706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45981.407622453706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45981.407622453706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45981.407622453706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45981.407622453706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45981.407622453706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45981.407622453706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45981.407622453706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45981.407622453706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45981.407622453706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45981.407622453706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45981.407622453706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45981.407622453706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45981.407622453706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45981.407622453706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45981.407622453706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45981.407622453706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45981.407622453706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45981.407622453706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45981.407622453706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45981.407622453706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45981.407622453706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45981.407622453706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45981.407622453706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45981.407622453706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45981.407622453706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45981.407622453706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45981.407622453706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45981.407622453706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45981.407622453706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45981.407622453706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45981.407622453706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45981.407622453706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45981.407622453706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45981.407622453706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45981.407622453706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45981.407622453706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45981.407622453706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45981.407622453706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45981.407622453706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45981.407622453706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45981.407622453706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45981.407622453706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45981.407622453706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45981.407622453706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45981.407622453706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45981.407622453706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45981.407622453706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45981.407622453706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45981.407622453706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45981.407622453706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45981.407622453706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45981.407622453706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45981.407622453706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45981.407622453706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45981.407622453706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45981.407622453706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45981.407622453706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45981.407622453706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45981.407622453706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45981.407622453706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45981.407622453706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45981.407622453706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45981.407622453706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45981.407622453706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45981.407622453706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45981.407622453706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45981.407622453706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45981.407622453706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45981.407622453706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45981.407622453706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45981.407622453706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45981.407622453706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45981.407622453706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45981.407622453706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45981.407622453706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45981.407622453706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45981.407622453706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45981.407622453706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45981.407622453706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45981.407622453706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45981.407622453706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45981.407622453706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45981.407622453706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45981.407622453706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45981.407622453706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45981.407622453706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45981.407622453706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45981.407622453706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45981.407622453706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45981.407622453706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45981.407622453706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45981.407622453706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45981.407622453706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45981.407622453706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45981.407622453706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45981.407622453706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45981.407622453706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45981.407622453706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45981.407622453706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45981.407622453706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45981.407622453706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45981.407622453706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45981.407622453706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45981.407622453706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45981.407622453706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45981.407622453706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45981.407622453706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45981.407622453706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45981.407622453706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45981.407622453706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45981.407622453706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45981.407622453706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45981.407622453706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45981.407622453706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45981.407622453706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45981.407622453706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45981.407622453706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45981.407622453706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45981.407622453706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45981.407622453706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45981.407622453706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45981.407622453706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45981.407622453706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45981.407622453706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45981.407622453706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45981.407622453706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45981.407622453706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45981.407622453706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45981.407622453706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45981.407622453706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45981.407622453706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45981.407622453706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45981.407622453706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45981.407622453706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45981.407622453706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45981.407622453706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45981.407622453706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45981.407622453706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45981.407622453706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45981.407622453706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45981.407622453706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45981.407622453706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45981.407622453706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45981.407622453706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45981.407622453706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45981.407622453706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45981.407622453706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45981.407622453706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45981.407622453706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45981.407622453706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45981.407622453706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45981.407622453706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45981.407622453706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45981.407622453706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45981.407622453706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45981.407622453706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45981.407622453706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45981.407622453706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45981.407622453706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45981.407622453706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45981.407622453706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45981.407622453706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45981.407622453706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45981.407622453706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45981.407622453706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45981.407622453706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45981.407622453706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45981.407622453706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45981.407622453706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45981.407622453706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45981.407622453706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45981.407622453706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45981.407622453706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45981.407622453706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45981.407622453706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45981.407622453706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45981.407622453706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45981.407622453706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45981.407622453706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45981.407622453706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45981.407622453706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45981.407622453706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45981.407622453706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45981.407622453706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45981.407622453706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45981.407622453706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45981.407622453706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45981.407622453706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45981.407622453706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45981.407622453706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45981.407622453706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45981.407622453706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45981.407622453706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45981.407622453706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45981.407622453706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45981.407622453706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45981.407622453706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45981.407622453706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45981.407622453706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45981.407622453706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45981.407622453706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45981.407622453706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45981.407622453706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45981.407622453706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45981.407622453706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45981.407622453706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45981.407622453706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45981.407622453706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45981.407622453706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45981.407622453706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45981.407622453706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45981.407622453706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45981.407622453706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45981.407622453706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45981.407622453706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45981.407622453706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45981.407622453706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45981.407622453706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45981.407622453706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45981.407622453706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45981.407622453706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45981.407622453706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45981.407622453706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45981.407622453706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45981.407622453706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45981.407622453706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45981.407622453706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45981.407622453706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45981.407622453706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45981.407622453706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45981.407622453706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45981.407622453706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45981.407622453706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45981.407622453706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45981.407622453706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45981.407622453706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45981.407622453706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45981.407622453706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45981.407622453706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45981.407622453706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45981.407622453706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45981.407622453706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45981.407622453706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45981.407622453706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45981.407622453706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45981.407622453706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45981.407622453706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45981.407622453706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45981.407622453706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45981.407622453706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45981.407622453706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45981.407622453706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45981.407622453706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45981.407622453706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45981.407622453706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45981.407622453706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45981.407622453706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45981.407622453706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45981.407622453706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45981.407622453706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45981.407622453706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45981.407622453706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45981.407622453706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45981.407622453706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45981.407622453706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45981.407622453706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45981.407622453706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45981.407622453706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45981.407622453706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45981.407622453706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45981.407622453706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45981.407622453706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45981.407622453706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45981.407622453706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45981.407622453706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45981.407622453706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45981.407622453706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45981.407622453706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45981.407622453706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45981.407622453706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45981.407622453706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45981.407622453706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45981.407622453706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45981.407622453706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45981.407622453706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45981.407622453706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45981.407622453706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45981.407622453706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45981.407622453706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45981.407622453706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45981.407622453706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45981.407622453706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45981.407622453706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45981.407622453706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45981.407622453706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45981.407622453706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45981.407622453706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45981.407622453706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45981.407622453706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45981.407622453706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45981.407622453706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45981.407622453706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45981.407622453706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45981.407622453706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45981.407622453706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45981.407622453706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45981.407622453706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45981.407622453706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45981.407622453706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45981.407622453706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45981.407622453706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45981.407622453706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45981.407622453706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45981.407622453706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45981.407622453706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45981.407622453706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45981.407622453706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45981.407622453706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45981.407622453706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45981.407622453706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45981.407622453706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45981.407622453706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45981.407622453706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45981.407622453706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45981.407622453706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45981.407622453706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45981.407622453706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45981.407622453706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45981.407622453706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45981.407622453706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45981.407622453706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45981.407622453706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45981.407622453706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45981.407622453706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45981.407622453706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45981.407622453706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45981.407622453706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45981.407622453706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45981.407622453706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45981.407622453706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45981.407622453706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45981.407622453706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45981.407622453706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45981.407622453706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45981.407622453706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45981.407622453706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45981.407622453706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45981.407622453706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45981.407622453706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45981.407622453706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45981.407622453706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45981.407622453706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45981.407622453706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45981.407622453706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45981.407622453706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45981.407622453706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45981.407622453706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45981.407622453706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45981.407622453706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45981.407622453706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45981.407622453706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45981.407622453706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45981.407622453706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45981.407622453706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45981.407622453706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45981.407622453706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45981.407622453706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45981.407622453706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45981.407622453706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45981.407622453706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45981.407622453706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45981.407622453706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45981.407622453706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45981.407622453706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45981.407622453706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45981.407622453706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45981.407622453706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45981.407622453706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45981.407622453706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45981.407622453706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45981.407622453706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45981.407622453706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45981.407622453706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45981.407622453706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45981.407622453706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45981.407622453706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45981.407622453706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45981.407622453706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45981.407622453706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45981.407622453706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45981.407622453706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45981.407622453706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45981.407622453706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45981.407622453706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45981.407622453706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45981.407622453706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45981.407622453706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45981.407622453706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45981.407622453706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45981.407622453706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45981.407622453706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45981.407622453706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45981.407622453706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45981.407622453706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45981.407622453706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45981.407622453706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45981.407622453706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45981.407622453706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45981.407622453706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45981.407622453706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45981.407622453706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45981.407622453706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45981.407622453706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45981.407622453706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45981.407622453706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45981.407622453706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45981.407622453706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45981.407622453706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45981.407622453706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45981.407622453706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45981.407622453706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45981.407622453706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45981.407622453706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45981.407622453706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45981.407622453706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45981.407622453706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45981.407622453706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45981.407622453706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45981.407622453706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45981.407622453706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45981.407622453706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45981.407622453706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45981.407622453706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45981.407622453706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45981.407622453706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45981.407622453706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45981.407622453706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45981.407622453706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45981.407622453706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45981.407622453706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45981.407622453706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45981.407622453706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45981.407622453706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45981.407622453706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45981.407622453706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45981.407622453706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45981.407622453706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45981.407622453706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45981.407622453706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45981.407622453706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45981.407622453706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45981.407622453706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45981.407622453706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45981.407622453706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45981.407622453706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45981.407622453706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45981.407622453706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45981.407622453706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45981.407622453706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45981.407622453706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45981.407622453706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45981.407622453706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45981.407622453706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45981.407622453706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45981.407622453706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45981.407622453706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45981.407622453706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45981.407622453706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45981.407622453706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45981.407622453706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45981.407622453706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45981.407622453706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45981.407622453706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45981.407622453706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45981.407622453706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45981.407622453706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45981.407622453706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45981.407622453706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45981.407622453706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45981.407622453706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45981.407622453706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45981.407622453706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45981.407622453706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45981.407622453706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45981.407622453706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45981.407622453706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45981.407622453706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45981.407622453706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45981.407622453706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45981.407622453706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45981.407622453706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45981.407622453706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45981.407622453706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45981.407622453706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45981.407622453706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45981.407622453706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45981.407622453706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45981.407622453706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45981.407622453706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45981.407622453706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45981.407622453706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45981.407622453706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45981.407622453706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45981.407622453706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45981.407622453706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45981.407622453706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45981.407622453706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45981.407622453706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45981.407622453706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45981.407622453706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45981.407622453706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45981.407622453706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45981.407622453706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45981.407622453706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45981.407622453706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45981.407622453706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45981.407622453706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45981.407622453706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45981.407622453706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45981.407622453706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45981.407622453706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45981.407622453706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45981.407622453706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45981.407622453706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45981.407622453706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45981.407622453706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45981.407622453706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45981.407622453706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45981.407622453706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45981.407622453706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45981.407622453706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45981.407622453706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45981.407622453706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45981.407622453706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45981.407622453706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45981.407622453706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45981.407622453706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45981.407622453706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45981.407622453706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45981.407622453706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45981.407622453706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45981.407622453706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45981.407622453706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45981.407622453706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45981.407622453706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45981.407622453706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45981.407622453706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45981.407622453706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45981.407622453706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45981.407622453706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45981.407622453706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45981.407622453706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45981.407622453706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45981.407622453706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45981.407622453706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45981.407622453706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45981.407622453706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45981.407622453706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45981.407622453706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45981.407622453706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45981.407622453706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45981.407622453706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45981.407622453706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45981.407622453706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45981.407622453706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45981.407622453706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45981.407622453706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45981.407622453706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45981.407622453706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45981.407622453706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45981.407622453706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45981.407622453706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45981.407622453706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45981.407622453706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45981.407622453706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45981.407622453706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45981.407622453706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45981.407622453706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45981.407622453706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45981.407622453706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45981.407622453706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45981.407622453706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45981.407622453706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45981.407622453706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45981.407622453706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45981.407622453706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45981.407622453706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45981.407622453706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45981.407622453706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45981.407622453706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45981.407622453706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45981.407622453706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45981.407622453706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45981.407622453706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45981.407622453706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45981.407622453706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45981.407622453706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45981.407622453706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45981.407622453706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45981.407622453706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45981.407622453706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45981.407622453706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45981.407622453706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45981.407622453706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45981.407622453706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45981.407622453706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45981.407622453706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45981.407622453706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45981.407622453706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45981.407622453706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45981.407622453706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45981.407622453706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45981.407622453706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45981.407622453706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45981.407622453706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45981.407622453706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45981.407622453706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45981.407622453706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45981.407622453706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45981.407622453706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45981.407622453706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45981.407622453706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45981.407622453706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45981.407622453706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45981.407622453706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45981.407622453706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45981.407622453706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45981.407622453706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45981.407622453706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45981.407622453706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45981.407622453706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45981.407622453706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45981.407622453706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45981.407622453706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45981.407622453706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45981.407622453706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45981.407622453706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45981.407622453706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45981.407622453706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45981.407622453706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45981.407622453706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45981.407622453706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45981.407622453706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45981.407622453706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45981.407622453706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45981.407622453706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45981.407622453706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45981.407622453706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45981.407622453706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45981.407622453706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45981.407622453706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45981.407622453706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45981.407622453706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45981.407622453706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45981.407622453706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45981.407622453706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45981.407622453706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45981.407622453706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45981.407622453706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45981.407622453706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45981.407622453706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45981.407622453706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45981.407622453706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45981.407622453706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45981.407622453706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45981.407622453706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45981.407622453706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45981.407622453706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45981.407622453706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45981.407622453706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45981.407622453706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45981.407622453706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45981.407622453706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45981.407622453706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45981.407622453706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45981.407622453706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45981.407622453706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45981.407622453706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45981.407622453706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45981.407622453706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45981.407622453706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45981.407622453706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45981.407622453706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45981.407622453706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45981.407622453706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45981.407622453706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45981.407622453706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45981.407622453706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45981.407622453706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45981.407622453706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45981.407622453706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45981.407622453706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45981.407622453706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45981.407622453706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45981.407622453706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45981.407622453706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45981.407622453706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45981.407622453706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45981.407622453706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45981.407622453706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45981.407622453706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45981.407622453706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45981.407622453706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45981.407622453706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45981.407622453706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45981.407622453706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45981.407622453706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45981.407622453706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45981.407622453706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45981.407622453706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45981.407622453706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45981.407622453706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45981.407622453706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45981.407622453706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45981.407622453706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45981.407622453706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45981.407622453706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45981.407622453706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45981.407622453706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45981.407622453706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45981.407622453706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45981.407622453706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45981.407622453706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45981.407622453706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45981.407622453706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45981.407622453706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45981.407622453706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45981.407622453706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45981.407622453706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45981.407622453706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45981.407622453706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45981.407622453706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45981.407622453706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45981.407622453706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45981.407622453706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45981.407622453706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45981.407622453706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45981.407622453706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45981.407622453706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45981.407622453706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45981.407622453706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45981.407622453706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45981.407622453706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45981.407622453706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45981.407622453706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45981.407622453706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45981.407622453706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45981.407622453706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45981.407622453706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45981.407622453706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45981.407622453706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45981.407622453706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45981.407622453706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45981.407622453706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45981.407622453706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45981.407622453706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45981.407622453706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45981.407622453706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45981.407622453706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45981.407622453706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45981.407622453706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45981.407622453706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45981.407622453706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45981.407622453706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45981.407622453706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45981.407622453706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45981.407622453706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45981.407622453706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45981.407622453706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45981.407622453706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45981.407622453706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45981.407622453706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45981.407622453706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45981.407622453706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45981.407622453706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45981.407622453706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45981.407622453706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45981.407622453706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45981.407622453706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45981.407622453706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45981.407622453706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45981.407622453706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45981.407622453706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45981.407622453706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45981.407622453706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45981.407622453706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45981.407622453706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45981.407622453706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45981.407622453706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45981.407622453706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45981.407622453706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45981.407622453706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45981.407622453706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45981.407622453706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45981.407622453706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45981.407622453706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45981.407622453706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45981.407622453706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45981.407622453706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45981.407622453706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45981.407622453706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45981.407622453706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45981.407622453706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45981.407622453706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45981.407622453706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45981.407622453706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45981.407622453706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45981.407622453706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45981.407622453706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45981.407622453706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45981.407622453706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45981.407622453706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45981.407622453706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45981.407622453706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45981.407622453706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45981.407622453706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45981.407622453706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45981.407622453706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45981.407622453706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45981.407622453706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45981.407622453706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45981.407622453706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45981.407622453706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45981.407622453706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45981.407622453706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45981.407622453706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45981.407622453706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45981.407622453706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45981.407622453706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45981.407622453706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45981.407622453706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45981.407622453706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45981.407622453706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45981.407622453706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45981.407622453706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45981.407622453706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45981.407622453706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45981.407622453706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45981.407622453706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45981.407622453706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45981.407622453706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45981.407622453706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45981.407622453706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45981.407622453706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45981.407622453706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45981.407622453706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45981.407622453706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45981.407622453706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45981.407622453706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45981.407622453706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45981.407622453706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45981.407622453706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45981.407622453706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45981.407622453706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45981.407622453706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45981.407622453706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45981.407622453706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45981.407622453706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45981.407622453706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45981.407622453706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45981.407622453706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45981.407622453706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45981.407622453706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45981.407622453706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45981.407622453706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45981.407622453706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45981.407622453706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45981.407622453706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45981.407622453706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45981.407622453706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45981.407622453706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45981.407622453706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45981.407622453706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45981.407622453706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45981.407622453706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45981.407622453706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45981.407622453706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45981.407622453706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45981.407622453706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45981.407622453706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45981.407622453706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45981.407622453706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45981.407622453706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45981.407622453706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45981.407622453706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45981.407622453706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45981.407622453706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45981.407622453706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45981.407622453706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45981.407622453706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45981.407622453706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45981.407622453706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45981.407622453706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45981.407622453706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45981.407622453706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45981.407622453706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45981.407622453706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45981.407622453706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45981.407622453706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45981.407622453706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45981.407622453706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45981.407622453706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45981.407622453706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45981.407622453706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45981.407622453706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45981.407622453706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45981.407622453706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45981.407622453706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45981.407622453706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45981.407622453706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45981.407622453706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45981.407622453706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45981.407622453706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45981.407622453706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45981.407622453706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45981.407622453706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45981.407622453706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45981.407622453706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45981.407622453706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45981.407622453706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45981.407622453706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45981.407622453706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45981.407622453706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45981.407622453706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45981.407622453706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45981.407622453706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45981.407622453706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45981.407622453706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45981.407622453706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45981.407622453706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45981.407622453706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45981.407622453706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45981.407622453706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45981.407622453706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45981.407622453706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45981.407622453706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45981.407622453706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45981.407622453706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45981.407622453706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45981.407622453706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45981.407622453706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45981.407622453706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45981.407622453706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45981.407622453706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45981.407622453706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45981.407622453706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45981.407622453706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45981.407622453706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45981.407622453706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45981.407622453706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45981.407622453706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45981.407622453706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45981.407622453706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45981.407622453706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277.92690486110951</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36792</v>
      </c>
      <c r="E3" s="94" t="s">
        <v>39021</v>
      </c>
      <c r="F3" s="95"/>
      <c r="G3" s="96">
        <f t="shared" ref="G3:G43" ca="1" si="0">IFERROR(NOW()-F3,"")</f>
        <v>45981.407622222221</v>
      </c>
      <c r="H3" s="95">
        <v>45981.294444444444</v>
      </c>
      <c r="I3" s="113" t="str">
        <f>IFERROR(VLOOKUP(D3,DB!A:F,6,0),"")</f>
        <v>Generator-SG</v>
      </c>
      <c r="J3" s="113" t="str">
        <f>IFERROR(VLOOKUP(D3,DB!A:G,7,0),"")</f>
        <v>Dead</v>
      </c>
      <c r="K3" s="97" t="s">
        <v>39117</v>
      </c>
      <c r="L3" s="91" t="str">
        <f>IFERROR(VLOOKUP(D3,DB!A:I,9,0),"")</f>
        <v>Latis</v>
      </c>
    </row>
    <row r="4" spans="1:16" ht="36" customHeight="1">
      <c r="A4" s="113" t="s">
        <v>39118</v>
      </c>
      <c r="B4" s="113" t="str">
        <f>IFERROR(VLOOKUP(D4,DB!A:K,11,0),"")</f>
        <v>R4</v>
      </c>
      <c r="C4" s="93">
        <v>1</v>
      </c>
      <c r="D4" s="91" t="s">
        <v>36975</v>
      </c>
      <c r="E4" s="94" t="s">
        <v>39021</v>
      </c>
      <c r="F4" s="95">
        <v>45981.312430555554</v>
      </c>
      <c r="G4" s="96">
        <f t="shared" ca="1" si="0"/>
        <v>9.5191666667233221E-2</v>
      </c>
      <c r="H4" s="95">
        <v>45981.292361111111</v>
      </c>
      <c r="I4" s="113" t="str">
        <f>IFERROR(VLOOKUP(D4,DB!A:F,6,0),"")</f>
        <v>SCECO</v>
      </c>
      <c r="J4" s="113" t="str">
        <f>IFERROR(VLOOKUP(D4,DB!A:G,7,0),"")</f>
        <v>Dead</v>
      </c>
      <c r="K4" s="97" t="s">
        <v>39119</v>
      </c>
      <c r="L4" s="91" t="str">
        <f>IFERROR(VLOOKUP(D4,DB!A:I,9,0),"")</f>
        <v>Latis</v>
      </c>
    </row>
    <row r="5" spans="1:16" ht="15" customHeight="1">
      <c r="A5" s="113" t="s">
        <v>39120</v>
      </c>
      <c r="B5" s="113" t="str">
        <f>IFERROR(VLOOKUP(D5,DB!A:K,11,0),"")</f>
        <v>R4</v>
      </c>
      <c r="C5" s="93">
        <v>5</v>
      </c>
      <c r="D5" s="91" t="s">
        <v>35161</v>
      </c>
      <c r="E5" s="94" t="s">
        <v>39021</v>
      </c>
      <c r="F5" s="95">
        <v>45981.389340277776</v>
      </c>
      <c r="G5" s="96">
        <f t="shared" ca="1" si="0"/>
        <v>1.8281944445334375E-2</v>
      </c>
      <c r="H5" s="95">
        <v>45981.381099537037</v>
      </c>
      <c r="I5" s="113" t="str">
        <f>IFERROR(VLOOKUP(D5,DB!A:F,6,0),"")</f>
        <v>SCECO+STB</v>
      </c>
      <c r="J5" s="113" t="str">
        <f>IFERROR(VLOOKUP(D5,DB!A:G,7,0),"")</f>
        <v>Weak</v>
      </c>
      <c r="K5" s="97" t="s">
        <v>39121</v>
      </c>
      <c r="L5" s="91" t="str">
        <f>IFERROR(VLOOKUP(D5,DB!A:I,9,0),"")</f>
        <v>Latis</v>
      </c>
    </row>
    <row r="6" spans="1:16" ht="15" customHeight="1">
      <c r="A6" s="113"/>
      <c r="B6" s="113" t="str">
        <f>IFERROR(VLOOKUP(D6,DB!A:K,11,0),"")</f>
        <v/>
      </c>
      <c r="C6" s="93"/>
      <c r="D6" s="91"/>
      <c r="E6" s="94"/>
      <c r="F6" s="95"/>
      <c r="G6" s="96">
        <f t="shared" ca="1" si="0"/>
        <v>45981.407622222221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45981.407622222221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45981.407622222221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45981.407622222221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45981.407622222221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45981.407622222221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45981.407622222221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45981.407622222221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45981.407622222221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45981.407622222221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45981.407622222221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45981.407622222221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45981.407622222221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45981.407622222221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45981.407622222221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45981.407622222221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45981.407622222221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45981.407622222221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45981.407622222221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45981.407622222221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45981.407622222221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45981.407622222221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45981.407622222221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45981.407622222221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45981.407622222221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45981.407622222221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45981.407622222221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45981.407622222221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45981.407622222221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45981.407622222221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45981.407622222221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45981.407622222221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45981.407622222221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45981.407622222221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45981.407622222221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45981.407622222221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45981.407622222221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45981.407622222221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45981.407622222221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45981.407622222221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45981.407622222221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45981.407622222221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45981.407622222221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45981.407622222221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45981.407622222221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45981.407622222221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45981.407622222221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45981.407622222221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45981.407622222221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45981.407622222221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45981.407622222221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45981.407622222221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45981.407622222221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45981.407622222221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45981.407622222221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45981.407622222221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45981.407622222221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45981.407622222221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45981.407622222221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45981.407622222221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45981.407622222221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45981.407622222221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45981.407622222221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45981.407622222221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45981.407622222221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45981.407622222221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45981.407622222221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45981.407622222221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45981.407622222221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45981.407622222221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45981.407622222221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45981.407622222221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45981.407622222221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45981.407622222221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45981.407622222221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45981.407622222221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45981.407622222221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45981.407622222221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45981.407622222221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45981.407622222221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45981.407622222221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45981.407622222221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45981.407622222221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45981.407622222221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45981.407622222221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45981.407622222221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45981.407622222221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45981.407622222221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45981.407622222221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45981.407622222221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45981.407622222221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45981.407622222221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45981.407622222221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45981.407622222221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45981.407622222221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45981.407622222221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45981.407622222221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45981.407622222221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45981.407622222221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45981.407622222221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45981.407622222221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45981.407622222221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45981.407622222221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45981.407622222221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45981.407622222221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45981.407622222221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45981.407622222221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45981.407622222221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45981.407622222221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45981.407622222221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45981.407622222221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45981.407622222221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45981.407622222221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45981.407622222221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45981.407622222221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45981.407622222221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45981.407622222221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45981.407622222221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45981.407622222221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45981.407622222221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45981.407622222221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45981.407622222221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45981.407622222221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45981.407622222221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45981.407622222221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45981.407622222221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45981.407622222221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45981.407622222221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45981.407622222221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45981.407622222221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45981.407622222221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45981.407622222221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45981.407622222221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45981.407622222221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45981.407622222221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45981.407622222221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45981.407622222221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45981.407622222221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45981.407622222221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45981.407622222221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45981.407622222221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45981.407622222221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45981.407622222221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45981.407622222221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45981.407622222221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45981.407622222221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45981.407622222221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45981.407622222221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45981.407622222221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45981.407622222221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45981.407622222221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45981.407622222221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45981.407622222221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45981.407622222221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45981.407622222221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45981.407622222221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45981.407622222221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45981.407622222221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45981.407622222221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45981.407622222221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45981.407622222221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45981.407622222221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45981.407622222221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45981.407622222221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45981.407622222221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45981.407622222221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45981.407622222221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45981.407622222221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45981.407622222221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45981.407622222221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45981.407622222221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45981.407622222221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45981.407622222221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45981.407622222221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45981.407622222221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45981.407622222221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45981.407622222221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45981.407622222221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45981.407622222221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45981.407622222221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45981.407622222221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45981.407622222221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45981.407622222221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45981.407622222221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45981.407622222221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45981.407622222221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45981.407622222221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45981.407622222221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45981.407622222221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45981.407622222221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45981.407622222221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45981.407622222221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45981.407622222221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45981.407622222221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45981.407622222221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45981.407622222221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45981.407622222221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45981.407622222221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45981.407622222221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45981.407622222221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45981.407622222221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45981.407622222221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45981.407622222221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45981.407622222221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45981.407622222221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45981.407622222221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45981.407622222221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45981.407622222221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45981.407622222221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45981.407622222221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45981.407622222221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45981.407622222221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45981.407622222221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45981.407622222221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45981.407622222221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45981.407622222221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45981.407622222221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45981.407622222221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45981.407622222221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45981.407622222221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45981.407622222221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45981.407622222221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45981.407622222221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45981.407622222221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45981.407622222221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45981.407622222221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45981.407622222221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45981.407622222221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45981.407622222221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45981.407622222221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45981.407622222221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45981.407622222221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45981.407622222221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45981.407622222221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45981.407622222221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45981.407622222221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45981.407622222221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45981.407622222221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45981.407622222221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45981.407622222221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45981.407622222221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45981.407622222221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45981.407622222221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45981.407622222221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45981.407622222221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45981.407622222221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45981.407622222221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45981.407622222221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45981.407622222221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45981.407622222221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45981.407622222221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45981.407622222221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45981.407622222221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45981.407622222221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45981.407622222221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45981.407622222221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45981.407622222221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45981.407622222221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45981.407622222221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45981.407622222221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45981.407622222221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45981.407622222221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45981.407622222221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45981.407622222221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45981.407622222221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45981.407622222221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45981.407622222221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45981.407622222221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45981.407622222221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45981.407622222221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45981.407622222221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45981.407622222221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45981.407622222221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45981.407622222221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45981.407622222221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45981.407622222221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45981.407622222221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45981.407622222221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45981.407622222221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45981.407622222221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45981.407622222221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45981.407622222221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45981.407622222221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45981.407622222221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45981.407622222221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45981.407622222221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45981.407622222221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45981.407622222221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45981.407622222221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45981.407622222221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45981.407622222221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45981.407622222221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45981.407622222221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45981.407622222221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45981.407622222221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45981.407622222221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45981.407622222221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45981.407622222221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45981.407622222221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45981.407622222221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45981.407622222221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45981.407622222221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45981.407622222221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45981.407622222221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45981.407622222221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45981.407622222221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45981.407622222221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45981.407622222221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45981.407622222221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45981.407622222221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45981.407622222221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45981.407622222221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45981.407622222221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45981.407622222221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45981.407622222221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45981.407622222221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45981.407622222221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45981.407622222221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45981.407622453706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45981.407622453706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45981.407622453706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45981.407622453706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45981.407622453706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45981.407622453706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45981.407622453706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45981.407622453706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45981.407622453706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45981.407622453706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45981.407622453706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45981.407622453706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45981.407622453706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45981.407622453706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45981.407622453706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45981.407622453706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45981.407622453706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45981.407622453706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45981.407622453706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45981.407622453706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45981.407622453706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45981.407622453706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45981.407622453706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45981.407622453706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45981.407622453706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45981.407622453706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45981.407622453706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45981.407622453706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45981.407622453706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45981.407622453706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45981.407622453706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45981.407622453706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45981.407622453706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45981.407622453706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45981.407622453706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45981.407622453706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45981.407622453706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45981.407622453706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45981.407622453706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45981.407622453706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45981.407622453706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45981.407622453706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45981.407622453706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45981.407622453706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45981.407622453706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45981.407622453706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45981.407622453706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45981.407622453706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45981.407622453706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45981.407622453706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45981.407622453706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45981.407622453706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45981.407622453706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45981.407622453706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45981.407622453706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45981.407622453706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45981.407622453706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45981.407622453706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45981.407622453706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45981.407622453706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45981.407622453706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45981.407622453706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45981.407622453706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45981.407622453706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45981.407622453706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45981.407622453706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45981.407622453706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45981.407622453706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45981.407622453706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45981.407622453706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45981.407622453706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45981.407622453706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45981.407622453706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45981.407622453706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45981.407622453706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45981.407622453706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45981.407622453706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45981.407622453706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45981.407622453706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45981.407622453706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45981.407622453706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45981.407622453706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45981.407622453706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45981.407622453706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45981.407622453706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45981.407622453706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45981.407622453706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45981.407622453706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45981.407622453706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45981.407622453706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45981.407622453706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45981.407622453706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45981.407622453706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45981.407622453706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45981.407622453706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45981.407622453706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45981.407622453706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45981.407622453706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45981.407622453706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45981.407622453706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45981.407622453706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45981.407622453706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45981.407622453706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45981.407622453706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45981.407622453706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45981.407622453706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45981.407622453706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45981.407622453706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45981.407622453706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45981.407622453706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45981.407622453706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45981.407622453706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45981.407622453706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45981.407622453706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45981.407622453706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45981.407622453706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45981.407622453706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45981.407622453706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45981.407622453706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45981.407622453706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45981.407622453706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45981.407622453706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45981.407622453706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45981.407622453706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45981.407622453706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45981.407622453706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45981.407622453706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45981.407622453706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45981.407622453706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45981.407622453706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45981.407622453706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45981.407622453706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45981.407622453706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45981.407622453706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45981.407622453706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45981.407622453706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45981.407622453706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45981.407622453706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45981.407622453706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45981.407622453706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45981.407622453706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45981.407622453706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45981.407622453706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45981.407622453706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45981.407622453706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45981.407622453706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45981.407622453706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45981.407622453706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45981.407622453706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45981.407622453706</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89.575562268517388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55.218745138889062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32.746511342593294</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3.8928189814832876</v>
      </c>
      <c r="H5" s="128">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32197</v>
      </c>
      <c r="E6" s="109" t="s">
        <v>39104</v>
      </c>
      <c r="F6" s="128">
        <v>45981.328344907408</v>
      </c>
      <c r="G6" s="111">
        <f ca="1">IFERROR(NOW()-F6,"")</f>
        <v>7.927731481322553E-2</v>
      </c>
      <c r="H6" s="128">
        <v>45981.322337962964</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1</v>
      </c>
      <c r="D7" s="109" t="s">
        <v>36518</v>
      </c>
      <c r="E7" s="109" t="s">
        <v>39021</v>
      </c>
      <c r="F7" s="128">
        <v>45981.373298611114</v>
      </c>
      <c r="G7" s="111">
        <f ca="1">IFERROR(NOW()-F7,"")</f>
        <v>3.4323611107538454E-2</v>
      </c>
      <c r="H7" s="128">
        <v>45981.360798611109</v>
      </c>
      <c r="I7" s="109" t="str">
        <f>IFERROR(VLOOKUP(D7,DB!A:F,6,0),"")</f>
        <v>SCECO</v>
      </c>
      <c r="J7" s="109" t="str">
        <f>IFERROR(VLOOKUP(D7,DB!A:G,7,0),"")</f>
        <v>Dead</v>
      </c>
      <c r="K7" s="109" t="s">
        <v>39133</v>
      </c>
      <c r="L7" s="109" t="str">
        <f>IFERROR(VLOOKUP(D7,DB!A:I,9,0),"")</f>
        <v>Latis</v>
      </c>
    </row>
    <row r="8" spans="1:13">
      <c r="A8" s="109" t="s">
        <v>39134</v>
      </c>
      <c r="B8" s="109" t="str">
        <f>IFERROR(VLOOKUP(D8,DB!A:K,11,0),"")</f>
        <v>R5</v>
      </c>
      <c r="C8" s="109">
        <v>2</v>
      </c>
      <c r="D8" t="s">
        <v>31274</v>
      </c>
      <c r="E8" s="109" t="s">
        <v>39021</v>
      </c>
      <c r="F8" s="128">
        <v>45981.392025462963</v>
      </c>
      <c r="G8" s="111">
        <f ca="1">IFERROR(NOW()-F8,"")</f>
        <v>1.5596759258187376E-2</v>
      </c>
      <c r="H8" s="128">
        <v>45981.383692129632</v>
      </c>
      <c r="I8" s="109" t="str">
        <f>IFERROR(VLOOKUP(D8,DB!A:F,6,0),"")</f>
        <v>SCECO</v>
      </c>
      <c r="J8" s="109" t="str">
        <f>IFERROR(VLOOKUP(D8,DB!A:G,7,0),"")</f>
        <v>Vandalized</v>
      </c>
      <c r="K8" s="109" t="s">
        <v>39133</v>
      </c>
      <c r="L8" s="109" t="str">
        <f>IFERROR(VLOOKUP(D8,DB!A:I,9,0),"")</f>
        <v>Latis</v>
      </c>
    </row>
    <row r="9" spans="1:13">
      <c r="A9" s="109"/>
      <c r="B9" s="109" t="str">
        <f>IFERROR(VLOOKUP(D9,DB!A:K,11,0),"")</f>
        <v/>
      </c>
      <c r="C9" s="109"/>
      <c r="D9"/>
      <c r="E9" s="109"/>
      <c r="F9" s="109"/>
      <c r="G9" s="111">
        <f ca="1">IFERROR(NOW()-F9,"")</f>
        <v>45981.407622222221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45981.407622222221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45981.407622222221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45981.407622222221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45981.407622222221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45981.407622222221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45981.407622222221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45981.407622222221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45981.407622222221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45981.407622222221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45981.407622222221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45981.407622222221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45981.407622222221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45981.407622222221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45981.407622222221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45981.407622222221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45981.407622222221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45981.407622222221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45981.407622222221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45981.407622222221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45981.407622222221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45981.407622222221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45981.407622222221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45981.407622222221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45981.407622222221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45981.407622222221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45981.407622222221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45981.407622222221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45981.407622222221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45981.407622222221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45981.407622222221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45981.407622222221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45981.407622222221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45981.407622222221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45981.407622222221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45981.407622222221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45981.407622222221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45981.407622222221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45981.407622222221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45981.407622222221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45981.407622222221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45981.407622222221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45981.407622222221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45981.407622222221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45981.407622222221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45981.407622222221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45981.407622222221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45981.407622222221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45981.407622222221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45981.407622222221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45981.407622222221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45981.407622222221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45981.407622222221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45981.407622222221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45981.407622222221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45981.407622222221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45981.407622222221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45981.407622222221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45981.407622222221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45981.407622222221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45981.407622222221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45981.407622222221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45981.407622222221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45981.407622222221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45981.407622222221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45981.407622222221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45981.407622222221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45981.407622222221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45981.407622222221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45981.407622222221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45981.407622222221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45981.407622222221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45981.407622222221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45981.407622222221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45981.407622222221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45981.407622222221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45981.407622222221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45981.407622222221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45981.407622222221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45981.407622222221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45981.407622222221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45981.407622222221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45981.407622222221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45981.407622222221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45981.407622222221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45981.407622222221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45981.407622222221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45981.407622222221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45981.407622222221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45981.407622222221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45981.407622222221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45981.407622222221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45981.407622222221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45981.407622222221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45981.407622222221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45981.407622222221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45981.407622222221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45981.407622222221</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45981.407622222221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45981.407622222221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45981.407622222221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45981.407622222221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45981.407622222221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45981.407622222221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45981.407622222221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45981.407622222221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45981.407622222221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45981.407622222221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45981.407622222221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45981.407622222221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45981.407622222221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45981.407622222221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45981.407622222221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45981.407622222221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45981.407622222221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45981.407622222221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45981.407622222221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45981.407622222221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45981.407622222221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45981.407622222221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45981.407622222221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45981.407622222221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45981.407622222221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45981.407622222221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45981.407622222221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45981.407622222221</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45981.407622453706</v>
      </c>
      <c r="H2" s="121">
        <v>45981.300902777781</v>
      </c>
      <c r="I2" s="119" t="str">
        <f>IFERROR(VLOOKUP(D2,DB!A:F,6,0),"")</f>
        <v>SCECO</v>
      </c>
      <c r="J2" s="119" t="str">
        <f>IFERROR(VLOOKUP(D2,DB!A:G,7,0),"")</f>
        <v>Vandalized</v>
      </c>
      <c r="K2" s="122" t="s">
        <v>39135</v>
      </c>
      <c r="L2" s="123" t="str">
        <f>IFERROR(VLOOKUP(D2,DB!A:I,9,0),"")</f>
        <v>Latis</v>
      </c>
    </row>
    <row r="3" spans="1:16382" ht="31.5" customHeight="1">
      <c r="A3" s="118" t="s">
        <v>39116</v>
      </c>
      <c r="B3" s="119" t="str">
        <f>IFERROR(VLOOKUP(D3,DB!A:K,11,0),"")</f>
        <v>R6</v>
      </c>
      <c r="C3" s="120">
        <v>1</v>
      </c>
      <c r="D3" s="119" t="s">
        <v>36448</v>
      </c>
      <c r="E3" s="109"/>
      <c r="F3" s="121"/>
      <c r="G3" s="104">
        <f t="shared" ca="1" si="0"/>
        <v>45981.407622453706</v>
      </c>
      <c r="H3" s="121">
        <v>45981.338368055556</v>
      </c>
      <c r="I3" s="119" t="str">
        <f>IFERROR(VLOOKUP(D3,DB!A:F,6,0),"")</f>
        <v>SCECO</v>
      </c>
      <c r="J3" s="119" t="str">
        <f>IFERROR(VLOOKUP(D3,DB!A:G,7,0),"")</f>
        <v>Dead</v>
      </c>
      <c r="K3" s="122"/>
      <c r="L3" s="123" t="str">
        <f>IFERROR(VLOOKUP(D3,DB!A:I,9,0),"")</f>
        <v>Latis</v>
      </c>
    </row>
    <row r="4" spans="1:16382" ht="31.5" customHeight="1">
      <c r="A4" s="118" t="s">
        <v>39116</v>
      </c>
      <c r="B4" s="119" t="str">
        <f>IFERROR(VLOOKUP(D4,DB!A:K,11,0),"")</f>
        <v>R6</v>
      </c>
      <c r="C4" s="120">
        <v>1</v>
      </c>
      <c r="D4" s="119" t="s">
        <v>29744</v>
      </c>
      <c r="E4" s="109"/>
      <c r="F4" s="121"/>
      <c r="G4" s="104">
        <f t="shared" ca="1" si="0"/>
        <v>45981.407622453706</v>
      </c>
      <c r="H4" s="121">
        <v>45981.34988425926</v>
      </c>
      <c r="I4" s="119" t="str">
        <f>IFERROR(VLOOKUP(D4,DB!A:F,6,0),"")</f>
        <v>SCECO</v>
      </c>
      <c r="J4" s="119" t="str">
        <f>IFERROR(VLOOKUP(D4,DB!A:G,7,0),"")</f>
        <v>Dead+No BB Design</v>
      </c>
      <c r="K4" s="122" t="s">
        <v>39136</v>
      </c>
      <c r="L4" s="123" t="str">
        <f>IFERROR(VLOOKUP(D4,DB!A:I,9,0),"")</f>
        <v>Latis</v>
      </c>
    </row>
    <row r="5" spans="1:16382" ht="31.5" customHeight="1">
      <c r="A5" s="118"/>
      <c r="B5" s="119" t="str">
        <f>IFERROR(VLOOKUP(D5,DB!A:K,11,0),"")</f>
        <v/>
      </c>
      <c r="C5" s="120"/>
      <c r="D5" s="119"/>
      <c r="E5" s="109"/>
      <c r="F5" s="121"/>
      <c r="G5" s="104">
        <f t="shared" ca="1" si="0"/>
        <v>45981.407622453706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45981.407622453706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45981.407622453706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45981.407622453706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45981.407622453706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45981.407622453706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45981.407622453706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45981.407622453706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45981.407622453706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45981.407622453706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45981.407622453706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45981.407622453706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45981.407622453706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45981.407622453706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45981.407622453706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45981.407622453706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45981.407622453706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45981.407622453706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45981.407622453706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45981.407622453706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45981.407622453706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45981.407622453706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45981.407622453706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45981.407622453706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45981.407622453706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45981.407622453706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45981.407622453706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45981.407622453706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45981.407622453706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45981.407622453706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45981.407622453706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45981.407622453706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45981.407622453706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45981.407622453706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45981.407622453706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45981.407622453706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45981.407622453706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45981.407622453706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45981.407622453706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45981.407622453706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45981.407622453706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45981.407622453706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45981.407622453706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45981.407622453706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45981.407622453706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45981.407622453706</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2025-11-20T06:48:28Z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