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940" documentId="120_S{2AC9BD13-BADA-5192-A53E-5A8FF88502F6}" xr6:coauthVersionLast="47" xr6:coauthVersionMax="47" xr10:uidLastSave="{65E95B66-54AE-4CA9-8CC9-B3A43F25D3FE}"/>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<sst xmlns="http://schemas.openxmlformats.org/spreadsheetml/2006/main" count="180286" uniqueCount="39128">
  <si>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</si>
  <si>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</si>
  <si>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</si>
  <si>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</si>
  <si>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</si>
  <si>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</si>
  <si>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</si>
  <si>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</si>
  <si>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</si>
  <si>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</si>
  <si>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</si>
  <si>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</si>
  <si>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</si>
  <si>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</si>
  <si>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</si>
  <si>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</si>
  <si>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</si>
  <si>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</si>
  <si>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</si>
  <si>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</si>
  <si>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</si>
  <si>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</si>
  <si>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</si>
  <si>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</si>
  <si>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</si>
  <si>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</si>
  <si>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</si>
  <si>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</si>
  <si>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</si>
  <si>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</si>
  <si>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</si>
  <si>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</si>
  <si>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</si>
  <si>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</si>
  <si>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</si>
  <si>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</si>
  <si>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</si>
  <si>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</si>
  <si>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</si>
  <si>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</si>
  <si>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</si>
  <si>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</si>
  <si>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</si>
  <si>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</si>
  <si>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</si>
  <si>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</si>
  <si>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</si>
  <si>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</si>
  <si>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</si>
  <si>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</si>
  <si>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</si>
  <si>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</si>
  <si>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</si>
  <si>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</si>
  <si>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</si>
  <si>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</si>
  <si>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</si>
  <si>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</si>
  <si>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</si>
  <si>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</si>
  <si>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</si>
  <si>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</si>
  <si>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</si>
  <si>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</si>
  <si>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</si>
  <si>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</si>
  <si>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</si>
  <si>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</si>
  <si>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</si>
  <si>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</si>
  <si>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</si>
  <si>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</si>
  <si>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</si>
  <si>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</si>
  <si>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</si>
  <si>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</si>
  <si>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</si>
  <si>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</si>
  <si>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</si>
  <si>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</si>
  <si>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</si>
  <si>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</si>
  <si>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</si>
  <si>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</si>
  <si>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</si>
  <si>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</si>
  <si>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</si>
  <si>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</si>
  <si>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</si>
  <si>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</si>
  <si>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</si>
  <si>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</si>
  <si>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</si>
  <si>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</si>
  <si>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</si>
  <si>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</si>
  <si>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</si>
  <si>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</si>
  <si>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</si>
  <si>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</si>
  <si>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</si>
  <si>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</si>
  <si>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</si>
  <si>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</si>
  <si>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</si>
  <si>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</si>
  <si>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</si>
  <si>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</si>
  <si>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</si>
  <si>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</si>
  <si>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</si>
  <si>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</si>
  <si>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</si>
  <si>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</si>
  <si>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</si>
  <si>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</si>
  <si>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</si>
  <si>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</si>
  <si>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</si>
  <si>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</si>
  <si>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</si>
  <si>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</si>
  <si>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</si>
  <si>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</si>
  <si>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</si>
  <si>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</si>
  <si>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</si>
  <si>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</si>
  <si>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</si>
  <si>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</si>
  <si>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</si>
  <si>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</si>
  <si>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</si>
  <si>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</si>
  <si>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</si>
  <si>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</si>
  <si>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</si>
  <si>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</si>
  <si>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</si>
  <si>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</si>
  <si>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</si>
  <si>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</si>
  <si>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</si>
  <si>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</si>
  <si>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</si>
  <si>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</si>
  <si>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</si>
  <si>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</si>
  <si>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</si>
  <si>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</si>
  <si>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</si>
  <si>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</si>
  <si>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</si>
  <si>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</si>
  <si>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</si>
  <si>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</si>
  <si>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</si>
  <si>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</si>
  <si>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</si>
  <si>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</si>
  <si>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</si>
  <si>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</si>
  <si>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</si>
  <si>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</si>
  <si>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</si>
  <si>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</si>
  <si>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</si>
  <si>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</si>
  <si>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</si>
  <si>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</si>
  <si>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</si>
  <si>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</si>
  <si>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</si>
  <si>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</si>
  <si>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</si>
  <si>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</si>
  <si>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</si>
  <si>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</si>
  <si>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</si>
  <si>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</si>
  <si>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</si>
  <si>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</si>
  <si>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</si>
  <si>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</si>
  <si>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</si>
  <si>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</si>
  <si>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</si>
  <si>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</si>
  <si>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</si>
  <si>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</si>
  <si>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</si>
  <si>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</si>
  <si>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</si>
  <si>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</si>
  <si>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</si>
  <si>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</si>
  <si>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</si>
  <si>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</si>
  <si>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</si>
  <si>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</si>
  <si>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</si>
  <si>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</si>
  <si>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</si>
  <si>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</si>
  <si>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</si>
  <si>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</si>
  <si>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</si>
  <si>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</si>
  <si>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</si>
  <si>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</si>
  <si>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</si>
  <si>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</si>
  <si>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</si>
  <si>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</si>
  <si>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</si>
  <si>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</si>
  <si>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</si>
  <si>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</si>
  <si>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</si>
  <si>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</si>
  <si>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</si>
  <si>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</si>
  <si>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</si>
  <si>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</si>
  <si>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</si>
  <si>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</si>
  <si>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</si>
  <si>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</si>
  <si>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</si>
  <si>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</si>
  <si>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</si>
  <si>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</si>
  <si>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</si>
  <si>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</si>
  <si>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</si>
  <si>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</si>
  <si>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</si>
  <si>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</si>
  <si>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</si>
  <si>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</si>
  <si>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</si>
  <si>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</si>
  <si>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</si>
  <si>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</si>
  <si>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</si>
  <si>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</si>
  <si>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</si>
  <si>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</si>
  <si>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</si>
  <si>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</si>
  <si>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</si>
  <si>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</si>
  <si>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</si>
  <si>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</si>
  <si>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</si>
  <si>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</si>
  <si>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</si>
  <si>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</si>
  <si>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</si>
  <si>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</si>
  <si>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</si>
  <si>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</si>
  <si>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</si>
  <si>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</si>
  <si>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</si>
  <si>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</si>
  <si>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</si>
  <si>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</si>
  <si>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</si>
  <si>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</si>
  <si>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</si>
  <si>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</si>
  <si>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</si>
  <si>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</si>
  <si>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</si>
  <si>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</si>
  <si>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</si>
  <si>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</si>
  <si>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</si>
  <si>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</si>
  <si>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</si>
  <si>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</si>
  <si>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</si>
  <si>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</si>
  <si>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</si>
  <si>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</si>
  <si>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</si>
  <si>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</si>
  <si>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</si>
  <si>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</si>
  <si>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</si>
  <si>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</si>
  <si>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</si>
  <si>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</si>
  <si>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</si>
  <si>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</si>
  <si>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</si>
  <si>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</si>
  <si>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</si>
  <si>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</si>
  <si>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</si>
  <si>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</si>
  <si>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</si>
  <si>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</si>
  <si>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</si>
  <si>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</si>
  <si>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</si>
  <si>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</si>
  <si>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</si>
  <si>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</si>
  <si>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</si>
  <si>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</si>
  <si>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</si>
  <si>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</si>
  <si>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</si>
  <si>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</si>
  <si>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</si>
  <si>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</si>
  <si>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</si>
  <si>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</si>
  <si>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</si>
  <si>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</si>
  <si>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</si>
  <si>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</si>
  <si>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</si>
  <si>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</si>
  <si>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</si>
  <si>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</si>
  <si>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</si>
  <si>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</si>
  <si>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</si>
  <si>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</si>
  <si>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</si>
  <si>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</si>
  <si>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</si>
  <si>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</si>
  <si>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</si>
  <si>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</si>
  <si>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</si>
  <si>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</si>
  <si>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</si>
  <si>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</si>
  <si>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</si>
  <si>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</si>
  <si>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</si>
  <si>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</si>
  <si>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</si>
  <si>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</si>
  <si>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</si>
  <si>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</si>
  <si>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</si>
  <si>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</si>
  <si>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</si>
  <si>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</si>
  <si>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</si>
  <si>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</si>
  <si>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</si>
  <si>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</si>
  <si>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</si>
  <si>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</si>
  <si>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</si>
  <si>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</si>
  <si>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</si>
  <si>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</si>
  <si>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</si>
  <si>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</si>
  <si>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</si>
  <si>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</si>
  <si>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</si>
  <si>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</si>
  <si>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</si>
  <si>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</si>
  <si>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</si>
  <si>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</si>
  <si>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</si>
  <si>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</si>
  <si>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</si>
  <si>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</si>
  <si>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</si>
  <si>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</si>
  <si>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</si>
  <si>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</si>
  <si>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</si>
  <si>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</si>
  <si>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</si>
  <si>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</si>
  <si>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</si>
  <si>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</si>
  <si>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</si>
  <si>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</si>
  <si>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</si>
  <si>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</si>
  <si>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</si>
  <si>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</si>
  <si>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</si>
  <si>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</si>
  <si>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</si>
  <si>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</si>
  <si>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</si>
  <si>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</si>
  <si>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</si>
  <si>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</si>
  <si>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</si>
  <si>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</si>
  <si>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</si>
  <si>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</si>
  <si>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</si>
  <si>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</si>
  <si>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</si>
  <si>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</si>
  <si>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</si>
  <si>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</si>
  <si>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</si>
  <si>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</si>
  <si>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</si>
  <si>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</si>
  <si>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</si>
  <si>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</si>
  <si>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</si>
  <si>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</si>
  <si>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</si>
  <si>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</si>
  <si>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</si>
  <si>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</si>
  <si>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</si>
  <si>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</si>
  <si>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</si>
  <si>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</si>
  <si>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</si>
  <si>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</si>
  <si>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</si>
  <si>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</si>
  <si>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</si>
  <si>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</si>
  <si>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</si>
  <si>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</si>
  <si>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</si>
  <si>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</si>
  <si>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</si>
  <si>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</si>
  <si>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</si>
  <si>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</si>
  <si>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</si>
  <si>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</si>
  <si>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</si>
  <si>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</si>
  <si>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</si>
  <si>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</si>
  <si>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</si>
  <si>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</si>
  <si>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</si>
  <si>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</si>
  <si>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</si>
  <si>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</si>
  <si>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</si>
  <si>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</si>
  <si>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</si>
  <si>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</si>
  <si>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</si>
  <si>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</si>
  <si>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</si>
  <si>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</si>
  <si>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</si>
  <si>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</si>
  <si>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</si>
  <si>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</si>
  <si>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</si>
  <si>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</si>
  <si>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</si>
  <si>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</si>
  <si>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</si>
  <si>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</si>
  <si>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</si>
  <si>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</si>
  <si>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</si>
  <si>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</si>
  <si>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</si>
  <si>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</si>
  <si>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</si>
  <si>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</si>
  <si>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</si>
  <si>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</si>
  <si>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</si>
  <si>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</si>
  <si>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</si>
  <si>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</si>
  <si>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</si>
  <si>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</si>
  <si>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</si>
  <si>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</si>
  <si>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</si>
  <si>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</si>
  <si>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</si>
  <si>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</si>
  <si>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</si>
  <si>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</si>
  <si>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</si>
  <si>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</si>
  <si>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</si>
  <si>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</si>
  <si>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</si>
  <si>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</si>
  <si>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</si>
  <si>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</si>
  <si>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</si>
  <si>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</si>
  <si>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</si>
  <si>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</si>
  <si>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</si>
  <si>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</si>
  <si>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</si>
  <si>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</si>
  <si>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</si>
  <si>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</si>
  <si>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</si>
  <si>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</si>
  <si>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</si>
  <si>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</si>
  <si>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</si>
  <si>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</si>
  <si>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</si>
  <si>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</si>
  <si>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</si>
  <si>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</si>
  <si>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</si>
  <si>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</si>
  <si>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</si>
  <si>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</si>
  <si>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</si>
  <si>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</si>
  <si>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</si>
  <si>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</si>
  <si>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</si>
  <si>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</si>
  <si>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</si>
  <si>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</si>
  <si>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</si>
  <si>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</si>
  <si>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</si>
  <si>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</si>
  <si>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</si>
  <si>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</si>
  <si>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</si>
  <si>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</si>
  <si>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</si>
  <si>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</si>
  <si>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</si>
  <si>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</si>
  <si>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</si>
  <si>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</si>
  <si>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</si>
  <si>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</si>
  <si>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</si>
  <si>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</si>
  <si>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</si>
  <si>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</si>
  <si>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</si>
  <si>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</si>
  <si>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</si>
  <si>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</si>
  <si>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</si>
  <si>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</si>
  <si>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</si>
  <si>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</si>
  <si>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</si>
  <si>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</si>
  <si>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</si>
  <si>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</si>
  <si>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</si>
  <si>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</si>
  <si>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</si>
  <si>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</si>
  <si>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</si>
  <si>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</si>
  <si>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</si>
  <si>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</si>
  <si>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</si>
  <si>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</si>
  <si>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</si>
  <si>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</si>
  <si>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</si>
  <si>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</si>
  <si>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</si>
  <si>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</si>
  <si>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</si>
  <si>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</si>
  <si>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</si>
  <si>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</si>
  <si>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</si>
  <si>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</si>
  <si>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</si>
  <si>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</si>
  <si>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</si>
  <si>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</si>
  <si>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</si>
  <si>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</si>
  <si>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</si>
  <si>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</si>
  <si>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</si>
  <si>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</si>
  <si>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</si>
  <si>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</si>
  <si>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</si>
  <si>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</si>
  <si>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</si>
  <si>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</si>
  <si>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</si>
  <si>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</si>
  <si>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</si>
  <si>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</si>
  <si>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</si>
  <si>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</si>
  <si>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</si>
  <si>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</si>
  <si>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</si>
  <si>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</si>
  <si>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</si>
  <si>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</si>
  <si>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</si>
  <si>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</si>
  <si>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</si>
  <si>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</si>
  <si>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</si>
  <si>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</si>
  <si>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</si>
  <si>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</si>
  <si>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</si>
  <si>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</si>
  <si>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</si>
  <si>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</si>
  <si>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</si>
  <si>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</si>
  <si>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</si>
  <si>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</si>
  <si>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</si>
  <si>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</si>
  <si>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</si>
  <si>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</si>
  <si>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</si>
  <si>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</si>
  <si>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</si>
  <si>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</si>
  <si>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</si>
  <si>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</si>
  <si>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</si>
  <si>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</si>
  <si>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</si>
  <si>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</si>
  <si>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</si>
  <si>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</si>
  <si>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</si>
  <si>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</si>
  <si>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</si>
  <si>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</si>
  <si>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</si>
  <si>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</si>
  <si>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</si>
  <si>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</si>
  <si>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</si>
  <si>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</si>
  <si>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</si>
  <si>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</si>
  <si>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</si>
  <si>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</si>
  <si>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</si>
  <si>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</si>
  <si>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</si>
  <si>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</si>
  <si>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</si>
  <si>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</si>
  <si>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</si>
  <si>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</si>
  <si>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</si>
  <si>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</si>
  <si>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</si>
  <si>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</si>
  <si>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</si>
  <si>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</si>
  <si>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</si>
  <si>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</si>
  <si>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</si>
  <si>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</si>
  <si>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</si>
  <si>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</si>
  <si>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</si>
  <si>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</si>
  <si>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</si>
  <si>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</si>
  <si>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</si>
  <si>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</si>
  <si>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</si>
  <si>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</si>
  <si>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</si>
  <si>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</si>
  <si>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</si>
  <si>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</si>
  <si>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</si>
  <si>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</si>
  <si>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</si>
  <si>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</si>
  <si>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</si>
  <si>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</si>
  <si>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</si>
  <si>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</si>
  <si>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</si>
  <si>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</si>
  <si>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</si>
  <si>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</si>
  <si>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</si>
  <si>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</si>
  <si>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</si>
  <si>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</si>
  <si>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</si>
  <si>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</si>
  <si>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</si>
  <si>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</si>
  <si>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</si>
  <si>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</si>
  <si>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</si>
  <si>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</si>
  <si>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</si>
  <si>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</si>
  <si>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</si>
  <si>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</si>
  <si>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</si>
  <si>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</si>
  <si>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</si>
  <si>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</si>
  <si>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</si>
  <si>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</si>
  <si>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</si>
  <si>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</si>
  <si>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</si>
  <si>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</si>
  <si>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</si>
  <si>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</si>
  <si>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</si>
  <si>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</si>
  <si>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</si>
  <si>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</si>
  <si>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</si>
  <si>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</si>
  <si>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</si>
  <si>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</si>
  <si>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</si>
  <si>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</si>
  <si>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</si>
  <si>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</si>
  <si>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</si>
  <si>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</si>
  <si>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</si>
  <si>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</si>
  <si>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</si>
  <si>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</si>
  <si>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</si>
  <si>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</si>
  <si>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</si>
  <si>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</si>
  <si>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</si>
  <si>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</si>
  <si>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</si>
  <si>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</si>
  <si>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</si>
  <si>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</si>
  <si>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</si>
  <si>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</si>
  <si>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</si>
  <si>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</si>
  <si>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</si>
  <si>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</si>
  <si>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</si>
  <si>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</si>
  <si>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</si>
  <si>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</si>
  <si>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</si>
  <si>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</si>
  <si>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</si>
  <si>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</si>
  <si>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</si>
  <si>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</si>
  <si>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</si>
  <si>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</si>
  <si>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</si>
  <si>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</si>
  <si>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</si>
  <si>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</si>
  <si>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</si>
  <si>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</si>
  <si>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</si>
  <si>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</si>
  <si>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</si>
  <si>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</si>
  <si>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</si>
  <si>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</si>
  <si>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</si>
  <si>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</si>
  <si>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</si>
  <si>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</si>
  <si>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</si>
  <si>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</si>
  <si>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</si>
  <si>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</si>
  <si>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</si>
  <si>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</si>
  <si>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</si>
  <si>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</si>
  <si>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</si>
  <si>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</si>
  <si>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</si>
  <si>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</si>
  <si>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</si>
  <si>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</si>
  <si>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</si>
  <si>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</si>
  <si>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</si>
  <si>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</si>
  <si>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</si>
  <si>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</si>
  <si>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</si>
  <si>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</si>
  <si>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</si>
  <si>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</si>
  <si>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</si>
  <si>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</si>
  <si>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</si>
  <si>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</si>
  <si>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</si>
  <si>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</si>
  <si>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</si>
  <si>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</si>
  <si>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</si>
  <si>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</si>
  <si>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</si>
  <si>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</si>
  <si>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</si>
  <si>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</si>
  <si>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</si>
  <si>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</si>
  <si>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</si>
  <si>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</si>
  <si>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</si>
  <si>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</si>
  <si>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</si>
  <si>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</si>
  <si>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</si>
  <si>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</si>
  <si>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</si>
  <si>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</si>
  <si>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</si>
  <si>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</si>
  <si>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</si>
  <si>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</si>
  <si>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</si>
  <si>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</si>
  <si>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</si>
  <si>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</si>
  <si>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</si>
  <si>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</si>
  <si>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</si>
  <si>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</si>
  <si>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</si>
  <si>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</si>
  <si>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</si>
  <si>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</si>
  <si>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</si>
  <si>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</si>
  <si>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</si>
  <si>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</si>
  <si>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</si>
  <si>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</si>
  <si>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</si>
  <si>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</si>
  <si>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</si>
  <si>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</si>
  <si>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</si>
  <si>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</si>
  <si>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</si>
  <si>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</si>
  <si>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</si>
  <si>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</si>
  <si>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</si>
  <si>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</si>
  <si>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</si>
  <si>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</si>
  <si>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</si>
  <si>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</si>
  <si>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</si>
  <si>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</si>
  <si>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</si>
  <si>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</si>
  <si>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</si>
  <si>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</si>
  <si>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</si>
  <si>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</si>
  <si>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</si>
  <si>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</si>
  <si>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</si>
  <si>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</si>
  <si>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</si>
  <si>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</si>
  <si>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</si>
  <si>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</si>
  <si>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</si>
  <si>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</si>
  <si>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</si>
  <si>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</si>
  <si>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</si>
  <si>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</si>
  <si>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</si>
  <si>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</si>
  <si>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</si>
  <si>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</si>
  <si>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</si>
  <si>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</si>
  <si>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</si>
  <si>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</si>
  <si>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</si>
  <si>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</si>
  <si>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</si>
  <si>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</si>
  <si>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</si>
  <si>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</si>
  <si>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</si>
  <si>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</si>
  <si>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</si>
  <si>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</si>
  <si>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</si>
  <si>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</si>
  <si>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</si>
  <si>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</si>
  <si>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</si>
  <si>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</si>
  <si>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</si>
  <si>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</si>
  <si>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</si>
  <si>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</si>
  <si>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</si>
  <si>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</si>
  <si>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</si>
  <si>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</si>
  <si>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</si>
  <si>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</si>
  <si>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</si>
  <si>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</si>
  <si>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</si>
  <si>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</si>
  <si>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</si>
  <si>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</si>
  <si>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</si>
  <si>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</si>
  <si>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</si>
  <si>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</si>
  <si>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</si>
  <si>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</si>
  <si>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</si>
  <si>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</si>
  <si>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</si>
  <si>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</si>
  <si>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</si>
  <si>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</si>
  <si>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</si>
  <si>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</si>
  <si>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</si>
  <si>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</si>
  <si>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</si>
  <si>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</si>
  <si>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</si>
  <si>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</si>
  <si>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</si>
  <si>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</si>
  <si>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</si>
  <si>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</si>
  <si>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</si>
  <si>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</si>
  <si>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</si>
  <si>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</si>
  <si>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</si>
  <si>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</si>
  <si>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</si>
  <si>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</si>
  <si>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</si>
  <si>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</si>
  <si>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</si>
  <si>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</si>
  <si>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</si>
  <si>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</si>
  <si>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</si>
  <si>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</si>
  <si>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</si>
  <si>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</si>
  <si>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</si>
  <si>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</si>
  <si>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</si>
  <si>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</si>
  <si>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</si>
  <si>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</si>
  <si>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</si>
  <si>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</si>
  <si>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</si>
  <si>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</si>
  <si>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</si>
  <si>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</si>
  <si>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</si>
  <si>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</si>
  <si>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</si>
  <si>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</si>
  <si>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</si>
  <si>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</si>
  <si>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</si>
  <si>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</si>
  <si>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</si>
  <si>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</si>
  <si>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</si>
  <si>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</si>
  <si>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</si>
  <si>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</si>
  <si>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</si>
  <si>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</si>
  <si>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</si>
  <si>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</si>
  <si>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</si>
  <si>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</si>
  <si>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</si>
  <si>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</si>
  <si>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</si>
  <si>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</si>
  <si>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</si>
  <si>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</si>
  <si>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</si>
  <si>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</si>
  <si>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</si>
  <si>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</si>
  <si>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</si>
  <si>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</si>
  <si>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</si>
  <si>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</si>
  <si>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</si>
  <si>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</si>
  <si>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</si>
  <si>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</si>
  <si>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</si>
  <si>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</si>
  <si>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</si>
  <si>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</si>
  <si>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</si>
  <si>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</si>
  <si>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</si>
  <si>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</si>
  <si>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</si>
  <si>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</si>
  <si>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</si>
  <si>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</si>
  <si>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</si>
  <si>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</si>
  <si>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</si>
  <si>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</si>
  <si>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</si>
  <si>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</si>
  <si>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</si>
  <si>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</si>
  <si>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</si>
  <si>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</si>
  <si>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</si>
  <si>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</si>
  <si>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</si>
  <si>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</si>
  <si>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</si>
  <si>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</si>
  <si>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</si>
  <si>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</si>
  <si>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</si>
  <si>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</si>
  <si>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</si>
  <si>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</si>
  <si>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</si>
  <si>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</si>
  <si>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</si>
  <si>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</si>
  <si>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</si>
  <si>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</si>
  <si>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</si>
  <si>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</si>
  <si>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</si>
  <si>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</si>
  <si>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</si>
  <si>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</si>
  <si>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</si>
  <si>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</si>
  <si>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</si>
  <si>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</si>
  <si>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</si>
  <si>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</si>
  <si>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</si>
  <si>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</si>
  <si>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</si>
  <si>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</si>
  <si>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</si>
  <si>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</si>
  <si>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</si>
  <si>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</si>
  <si>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</si>
  <si>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</si>
  <si>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</si>
  <si>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</si>
  <si>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</si>
  <si>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</si>
  <si>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</si>
  <si>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</si>
  <si>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</si>
  <si>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</si>
  <si>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</si>
  <si>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</si>
  <si>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</si>
  <si>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</si>
  <si>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</si>
  <si>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</si>
  <si>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</si>
  <si>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</si>
  <si>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</si>
  <si>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</si>
  <si>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</si>
  <si>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</si>
  <si>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</si>
  <si>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</si>
  <si>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</si>
  <si>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</si>
  <si>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</si>
  <si>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</si>
  <si>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</si>
  <si>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</si>
  <si>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</si>
  <si>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</si>
  <si>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</si>
  <si>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</si>
  <si>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</si>
  <si>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</si>
  <si>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</si>
  <si>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</si>
  <si>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</si>
  <si>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</si>
  <si>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</si>
  <si>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</si>
  <si>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</si>
  <si>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</si>
  <si>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</si>
  <si>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</si>
  <si>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</si>
  <si>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</si>
  <si>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</si>
  <si>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</si>
  <si>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</si>
  <si>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</si>
  <si>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</si>
  <si>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</si>
  <si>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</si>
  <si>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</si>
  <si>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</si>
  <si>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</si>
  <si>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</si>
  <si>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</si>
  <si>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</si>
  <si>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</si>
  <si>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</si>
  <si>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</si>
  <si>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</si>
  <si>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</si>
  <si>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</si>
  <si>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</si>
  <si>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</si>
  <si>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</si>
  <si>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</si>
  <si>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</si>
  <si>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</si>
  <si>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</si>
  <si>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</si>
  <si>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</si>
  <si>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</si>
  <si>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</si>
  <si>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</si>
  <si>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</si>
  <si>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</si>
  <si>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</si>
  <si>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</si>
  <si>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</si>
  <si>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</si>
  <si>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</si>
  <si>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</si>
  <si>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</si>
  <si>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</si>
  <si>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</si>
  <si>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</si>
  <si>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</si>
  <si>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</si>
  <si>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</si>
  <si>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</si>
  <si>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</si>
  <si>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</si>
  <si>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</si>
  <si>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</si>
  <si>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</si>
  <si>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</si>
  <si>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</si>
  <si>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</si>
  <si>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</si>
  <si>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</si>
  <si>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</si>
  <si>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</si>
  <si>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</si>
  <si>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</si>
  <si>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</si>
  <si>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</si>
  <si>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</si>
  <si>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</si>
  <si>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</si>
  <si>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</si>
  <si>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</si>
  <si>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</si>
  <si>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</si>
  <si>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</si>
  <si>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</si>
  <si>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</si>
  <si>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</si>
  <si>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</si>
  <si>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</si>
  <si>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</si>
  <si>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</si>
  <si>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</si>
  <si>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</si>
  <si>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</si>
  <si>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</si>
  <si>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</si>
  <si>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</si>
  <si>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</si>
  <si>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</si>
  <si>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</si>
  <si>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</si>
  <si>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</si>
  <si>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</si>
  <si>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</si>
  <si>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</si>
  <si>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</si>
  <si>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</si>
  <si>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</si>
  <si>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</si>
  <si>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</si>
  <si>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</si>
  <si>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</si>
  <si>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</si>
  <si>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</si>
  <si>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</si>
  <si>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</si>
  <si>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</si>
  <si>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</si>
  <si>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</si>
  <si>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</si>
  <si>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</si>
  <si>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</si>
  <si>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</si>
  <si>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</si>
  <si>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</si>
  <si>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</si>
  <si>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</si>
  <si>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</si>
  <si>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</si>
  <si>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</si>
  <si>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</si>
  <si>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</si>
  <si>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</si>
  <si>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</si>
  <si>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</si>
  <si>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</si>
  <si>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</si>
  <si>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</si>
  <si>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</si>
  <si>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</si>
  <si>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</si>
  <si>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</si>
  <si>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</si>
  <si>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</si>
  <si>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</si>
  <si>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</si>
  <si>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</si>
  <si>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</si>
  <si>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</si>
  <si>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</si>
  <si>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</si>
  <si>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</si>
  <si>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</si>
  <si>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</si>
  <si>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</si>
  <si>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</si>
  <si>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</si>
  <si>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</si>
  <si>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</si>
  <si>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</si>
  <si>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</si>
  <si>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</si>
  <si>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</si>
  <si>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</si>
  <si>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</si>
  <si>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</si>
  <si>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</si>
  <si>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</si>
  <si>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</si>
  <si>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</si>
  <si>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</si>
  <si>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</si>
  <si>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</si>
  <si>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</si>
  <si>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</si>
  <si>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</si>
  <si>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</si>
  <si>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</si>
  <si>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</si>
  <si>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</si>
  <si>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</si>
  <si>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</si>
  <si>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</si>
  <si>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</si>
  <si>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</si>
  <si>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</si>
  <si>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</si>
  <si>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</si>
  <si>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</si>
  <si>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</si>
  <si>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</si>
  <si>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</si>
  <si>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</si>
  <si>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</si>
  <si>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</si>
  <si>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</si>
  <si>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</si>
  <si>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</si>
  <si>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</si>
  <si>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</si>
  <si>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</si>
  <si>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</si>
  <si>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</si>
  <si>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</si>
  <si>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</si>
  <si>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</si>
  <si>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</si>
  <si>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</si>
  <si>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</si>
  <si>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</si>
  <si>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</si>
  <si>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</si>
  <si>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</si>
  <si>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</si>
  <si>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</si>
  <si>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</si>
  <si>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</si>
  <si>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</si>
  <si>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</si>
  <si>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</si>
  <si>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</si>
  <si>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</si>
  <si>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</si>
  <si>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</si>
  <si>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</si>
  <si>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</si>
  <si>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</si>
  <si>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</si>
  <si>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</si>
  <si>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</si>
  <si>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</si>
  <si>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</si>
  <si>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</si>
  <si>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</si>
  <si>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</si>
  <si>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</si>
  <si>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</si>
  <si>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</si>
  <si>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</si>
  <si>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</si>
  <si>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</si>
  <si>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</si>
  <si>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</si>
  <si>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</si>
  <si>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</si>
  <si>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</si>
  <si>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</si>
  <si>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</si>
  <si>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</si>
  <si>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</si>
  <si>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</si>
  <si>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</si>
  <si>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</si>
  <si>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</si>
  <si>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</si>
  <si>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</si>
  <si>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</si>
  <si>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</si>
  <si>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</si>
  <si>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</si>
  <si>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</si>
  <si>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</si>
  <si>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</si>
  <si>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</si>
  <si>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</si>
  <si>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</si>
  <si>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</si>
  <si>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</si>
  <si>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</si>
  <si>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</si>
  <si>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</si>
  <si>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</si>
  <si>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</si>
  <si>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</si>
  <si>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</si>
  <si>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</si>
  <si>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</si>
  <si>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</si>
  <si>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</si>
  <si>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</si>
  <si>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</si>
  <si>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</si>
  <si>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</si>
  <si>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</si>
  <si>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</si>
  <si>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</si>
  <si>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</si>
  <si>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</si>
  <si>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</si>
  <si>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</si>
  <si>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</si>
  <si>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</si>
  <si>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</si>
  <si>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</si>
  <si>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</si>
  <si>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</si>
  <si>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</si>
  <si>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</si>
  <si>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</si>
  <si>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</si>
  <si>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</si>
  <si>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</si>
  <si>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</si>
  <si>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</si>
  <si>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</si>
  <si>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</si>
  <si>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</si>
  <si>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</si>
  <si>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</si>
  <si>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</si>
  <si>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</si>
  <si>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</si>
  <si>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</si>
  <si>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</si>
  <si>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</si>
  <si>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</si>
  <si>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</si>
  <si>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</si>
  <si>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</si>
  <si>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</si>
  <si>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</si>
  <si>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</si>
  <si>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</si>
  <si>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</si>
  <si>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</si>
  <si>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</si>
  <si>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</si>
  <si>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</si>
  <si>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</si>
  <si>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</si>
  <si>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</si>
  <si>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</si>
  <si>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</si>
  <si>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</si>
  <si>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</si>
  <si>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</si>
  <si>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</si>
  <si>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</si>
  <si>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</si>
  <si>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</si>
  <si>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</si>
  <si>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</si>
  <si>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</si>
  <si>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</si>
  <si>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</si>
  <si>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</si>
  <si>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</si>
  <si>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</si>
  <si>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</si>
  <si>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</si>
  <si>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</si>
  <si>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</si>
  <si>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</si>
  <si>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</si>
  <si>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</si>
  <si>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</si>
  <si>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</si>
  <si>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</si>
  <si>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</si>
  <si>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</si>
  <si>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</si>
  <si>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</si>
  <si>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</si>
  <si>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</si>
  <si>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</si>
  <si>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</si>
  <si>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</si>
  <si>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</si>
  <si>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</si>
  <si>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</si>
  <si>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</si>
  <si>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</si>
  <si>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</si>
  <si>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</si>
  <si>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</si>
  <si>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</si>
  <si>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</si>
  <si>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</si>
  <si>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</si>
  <si>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</si>
  <si>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</si>
  <si>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</si>
  <si>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</si>
  <si>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</si>
  <si>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</si>
  <si>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</si>
  <si>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</si>
  <si>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</si>
  <si>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</si>
  <si>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</si>
  <si>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</si>
  <si>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</si>
  <si>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</si>
  <si>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</si>
  <si>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</si>
  <si>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</si>
  <si>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</si>
  <si>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</si>
  <si>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</si>
  <si>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</si>
  <si>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</si>
  <si>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</si>
  <si>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</si>
  <si>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</si>
  <si>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</si>
  <si>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</si>
  <si>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</si>
  <si>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</si>
  <si>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</si>
  <si>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</si>
  <si>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</si>
  <si>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</si>
  <si>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</si>
  <si>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</si>
  <si>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</si>
  <si>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</si>
  <si>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</si>
  <si>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</si>
  <si>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</si>
  <si>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</si>
  <si>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</si>
  <si>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</si>
  <si>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</si>
  <si>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</si>
  <si>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</si>
  <si>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</si>
  <si>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</si>
  <si>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</si>
  <si>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</si>
  <si>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</si>
  <si>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</si>
  <si>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</si>
  <si>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</si>
  <si>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</si>
  <si>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</si>
  <si>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</si>
  <si>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</si>
  <si>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</si>
  <si>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</si>
  <si>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</si>
  <si>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</si>
  <si>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</si>
  <si>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</si>
  <si>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</si>
  <si>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</si>
  <si>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</si>
  <si>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</si>
  <si>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</si>
  <si>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</si>
  <si>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</si>
  <si>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</si>
  <si>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</si>
  <si>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</si>
  <si>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</si>
  <si>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</si>
  <si>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</si>
  <si>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</si>
  <si>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</si>
  <si>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</si>
  <si>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</si>
  <si>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</si>
  <si>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</si>
  <si>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</si>
  <si>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</si>
  <si>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</si>
  <si>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</si>
  <si>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</si>
  <si>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</si>
  <si>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</si>
  <si>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</si>
  <si>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</si>
  <si>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</si>
  <si>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</si>
  <si>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</si>
  <si>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</si>
  <si>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</si>
  <si>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</si>
  <si>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</si>
  <si>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</si>
  <si>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</si>
  <si>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</si>
  <si>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</si>
  <si>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</si>
  <si>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</si>
  <si>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</si>
  <si>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</si>
  <si>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</si>
  <si>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</si>
  <si>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</si>
  <si>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</si>
  <si>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</si>
  <si>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</si>
  <si>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</si>
  <si>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</si>
  <si>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</si>
  <si>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</si>
  <si>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</si>
  <si>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</si>
  <si>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</si>
  <si>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</si>
  <si>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</si>
  <si>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</si>
  <si>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</si>
  <si>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</si>
  <si>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</si>
  <si>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</si>
  <si>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</si>
  <si>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</si>
  <si>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</si>
  <si>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</si>
  <si>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</si>
  <si>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</si>
  <si>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</si>
  <si>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</si>
  <si>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</si>
  <si>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</si>
  <si>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</si>
  <si>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</si>
  <si>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</si>
  <si>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</si>
  <si>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</si>
  <si>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</si>
  <si>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</si>
  <si>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</si>
  <si>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</si>
  <si>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</si>
  <si>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</si>
  <si>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</si>
  <si>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</si>
  <si>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</si>
  <si>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</si>
  <si>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</si>
  <si>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</si>
  <si>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</si>
  <si>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</si>
  <si>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</si>
  <si>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</si>
  <si>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</si>
  <si>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</si>
  <si>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</si>
  <si>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</si>
  <si>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</si>
  <si>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</si>
  <si>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</si>
  <si>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</si>
  <si>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</si>
  <si>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</si>
  <si>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</si>
  <si>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</si>
  <si>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</si>
  <si>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</si>
  <si>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</si>
  <si>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</si>
  <si>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</si>
  <si>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</si>
  <si>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</si>
  <si>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</si>
  <si>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</si>
  <si>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</si>
  <si>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</si>
  <si>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</si>
  <si>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</si>
  <si>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</si>
  <si>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</si>
  <si>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</si>
  <si>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</si>
  <si>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</si>
  <si>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</si>
  <si>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</si>
  <si>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</si>
  <si>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</si>
  <si>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</si>
  <si>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</si>
  <si>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</si>
  <si>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</si>
  <si>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</si>
  <si>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</si>
  <si>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</si>
  <si>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</si>
  <si>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</si>
  <si>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</si>
  <si>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</si>
  <si>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</si>
  <si>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</si>
  <si>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</si>
  <si>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</si>
  <si>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</si>
  <si>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</si>
  <si>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</si>
  <si>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</si>
  <si>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</si>
  <si>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</si>
  <si>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</si>
  <si>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</si>
  <si>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</si>
  <si>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</si>
  <si>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</si>
  <si>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</si>
  <si>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</si>
  <si>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</si>
  <si>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</si>
  <si>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</si>
  <si>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</si>
  <si>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</si>
  <si>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</si>
  <si>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</si>
  <si>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</si>
  <si>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</si>
  <si>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</si>
  <si>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</si>
  <si>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</si>
  <si>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</si>
  <si>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</si>
  <si>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</si>
  <si>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</si>
  <si>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</si>
  <si>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</si>
  <si>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</si>
  <si>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</si>
  <si>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</si>
  <si>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</si>
  <si>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</si>
  <si>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</si>
  <si>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</si>
  <si>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</si>
  <si>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</si>
  <si>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</si>
  <si>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</si>
  <si>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</si>
  <si>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</si>
  <si>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</si>
  <si>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</si>
  <si>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</si>
  <si>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</si>
  <si>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</si>
  <si>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</si>
  <si>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</si>
  <si>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</si>
  <si>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</si>
  <si>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</si>
  <si>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</si>
  <si>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</si>
  <si>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</si>
  <si>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</si>
  <si>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</si>
  <si>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</si>
  <si>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</si>
  <si>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</si>
  <si>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</si>
  <si>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</si>
  <si>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</si>
  <si>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</si>
  <si>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</si>
  <si>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</si>
  <si>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</si>
  <si>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</si>
  <si>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</si>
  <si>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</si>
  <si>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</si>
  <si>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</si>
  <si>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</si>
  <si>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</si>
  <si>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</si>
  <si>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</si>
  <si>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</si>
  <si>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</si>
  <si>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</si>
  <si>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</si>
  <si>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</si>
  <si>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</si>
  <si>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</si>
  <si>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</si>
  <si>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</si>
  <si>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</si>
  <si>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</si>
  <si>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</si>
  <si>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</si>
  <si>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</si>
  <si>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</si>
  <si>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</si>
  <si>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</si>
  <si>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</si>
  <si>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</si>
  <si>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</si>
  <si>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</si>
  <si>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</si>
  <si>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</si>
  <si>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</si>
  <si>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</si>
  <si>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</si>
  <si>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</si>
  <si>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</si>
  <si>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</si>
  <si>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</si>
  <si>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</si>
  <si>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</si>
  <si>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</si>
  <si>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</si>
  <si>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</si>
  <si>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</si>
  <si>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</si>
  <si>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</si>
  <si>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</si>
  <si>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</si>
  <si>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</si>
  <si>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</si>
  <si>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</si>
  <si>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</si>
  <si>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</si>
  <si>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</si>
  <si>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</si>
  <si>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</si>
  <si>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</si>
  <si>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</si>
  <si>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</si>
  <si>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</si>
  <si>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</si>
  <si>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</si>
  <si>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</si>
  <si>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</si>
  <si>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</si>
  <si>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</si>
  <si>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</si>
  <si>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</si>
  <si>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</si>
  <si>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</si>
  <si>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</si>
  <si>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</si>
  <si>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</si>
  <si>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</si>
  <si>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</si>
  <si>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</si>
  <si>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</si>
  <si>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</si>
  <si>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</si>
  <si>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</si>
  <si>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</si>
  <si>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</si>
  <si>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</si>
  <si>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</si>
  <si>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</si>
  <si>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</si>
  <si>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</si>
  <si>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</si>
  <si>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</si>
  <si>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</si>
  <si>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</si>
  <si>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</si>
  <si>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</si>
  <si>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</si>
  <si>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</si>
  <si>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</si>
  <si>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</si>
  <si>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</si>
  <si>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</si>
  <si>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</si>
  <si>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</si>
  <si>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</si>
  <si>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</si>
  <si>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</si>
  <si>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</si>
  <si>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</si>
  <si>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</si>
  <si>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</si>
  <si>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</si>
  <si>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</si>
  <si>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</si>
  <si>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</si>
  <si>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</si>
  <si>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</si>
  <si>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</si>
  <si>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</si>
  <si>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</si>
  <si>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</si>
  <si>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</si>
  <si>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</si>
  <si>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</si>
  <si>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</si>
  <si>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</si>
  <si>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</si>
  <si>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</si>
  <si>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</si>
  <si>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</si>
  <si>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</si>
  <si>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</si>
  <si>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</si>
  <si>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</si>
  <si>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</si>
  <si>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</si>
  <si>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</si>
  <si>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</si>
  <si>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</si>
  <si>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</si>
  <si>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</si>
  <si>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</si>
  <si>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</si>
  <si>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</si>
  <si>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</si>
  <si>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</si>
  <si>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</si>
  <si>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</si>
  <si>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</si>
  <si>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</si>
  <si>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</si>
  <si>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</si>
  <si>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</si>
  <si>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</si>
  <si>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</si>
  <si>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</si>
  <si>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</si>
  <si>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</si>
  <si>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</si>
  <si>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</si>
  <si>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</si>
  <si>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</si>
  <si>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</si>
  <si>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</si>
  <si>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</si>
  <si>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</si>
  <si>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</si>
  <si>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</si>
  <si>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</si>
  <si>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</si>
  <si>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</si>
  <si>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</si>
  <si>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</si>
  <si>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</si>
  <si>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</si>
  <si>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</si>
  <si>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</si>
  <si>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</si>
  <si>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</si>
  <si>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</si>
  <si>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</si>
  <si>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</si>
  <si>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</si>
  <si>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</si>
  <si>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</si>
  <si>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</si>
  <si>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</si>
  <si>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</si>
  <si>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</si>
  <si>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</si>
  <si>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</si>
  <si>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</si>
  <si>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</si>
  <si>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</si>
  <si>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</si>
  <si>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</si>
  <si>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</si>
  <si>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</si>
  <si>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</si>
  <si>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</si>
  <si>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</si>
  <si>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</si>
  <si>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</si>
  <si>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</si>
  <si>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</si>
  <si>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</si>
  <si>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</si>
  <si>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</si>
  <si>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</si>
  <si>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</si>
  <si>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</si>
  <si>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</si>
  <si>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</si>
  <si>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</si>
  <si>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</si>
  <si>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</si>
  <si>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</si>
  <si>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</si>
  <si>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</si>
  <si>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</si>
  <si>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</si>
  <si>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</si>
  <si>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</si>
  <si>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</si>
  <si>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</si>
  <si>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</si>
  <si>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</si>
  <si>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</si>
  <si>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</si>
  <si>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</si>
  <si>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</si>
  <si>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</si>
  <si>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</si>
  <si>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</si>
  <si>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</si>
  <si>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</si>
  <si>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</si>
  <si>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</si>
  <si>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</si>
  <si>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</si>
  <si>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</si>
  <si>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</si>
  <si>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</si>
  <si>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</si>
  <si>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</si>
  <si>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</si>
  <si>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</si>
  <si>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</si>
  <si>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</si>
  <si>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</si>
  <si>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</si>
  <si>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</si>
  <si>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</si>
  <si>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</si>
  <si>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</si>
  <si>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</si>
  <si>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</si>
  <si>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</si>
  <si>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</si>
  <si>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</si>
  <si>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</si>
  <si>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</si>
  <si>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</si>
  <si>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</si>
  <si>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</si>
  <si>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</si>
  <si>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</si>
  <si>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</si>
  <si>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</si>
  <si>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</si>
  <si>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</si>
  <si>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</si>
  <si>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</si>
  <si>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</si>
  <si>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</si>
  <si>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</si>
  <si>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</si>
  <si>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</si>
  <si>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</si>
  <si>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</si>
  <si>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</si>
  <si>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</si>
  <si>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</si>
  <si>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</si>
  <si>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</si>
  <si>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</si>
  <si>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</si>
  <si>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</si>
  <si>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</si>
  <si>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</si>
  <si>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</si>
  <si>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</si>
  <si>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</si>
  <si>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</si>
  <si>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</si>
  <si>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</si>
  <si>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</si>
  <si>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</si>
  <si>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</si>
  <si>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</si>
  <si>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</si>
  <si>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</si>
  <si>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</si>
  <si>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</si>
  <si>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</si>
  <si>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</si>
  <si>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</si>
  <si>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</si>
  <si>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</si>
  <si>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</si>
  <si>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</si>
  <si>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</si>
  <si>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</si>
  <si>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</si>
  <si>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</si>
  <si>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</si>
  <si>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</si>
  <si>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</si>
  <si>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</si>
  <si>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</si>
  <si>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</si>
  <si>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</si>
  <si>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</si>
  <si>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</si>
  <si>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</si>
  <si>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</si>
  <si>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</si>
  <si>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</si>
  <si>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</si>
  <si>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</si>
  <si>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</si>
  <si>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</si>
  <si>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</si>
  <si>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</si>
  <si>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</si>
  <si>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</si>
  <si>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</si>
  <si>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</si>
  <si>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</si>
  <si>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</si>
  <si>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</si>
  <si>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</si>
  <si>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</si>
  <si>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</si>
  <si>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</si>
  <si>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</si>
  <si>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</si>
  <si>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</si>
  <si>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</si>
  <si>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</si>
  <si>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</si>
  <si>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</si>
  <si>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</si>
  <si>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</si>
  <si>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</si>
  <si>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</si>
  <si>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</si>
  <si>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</si>
  <si>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</si>
  <si>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</si>
  <si>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</si>
  <si>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</si>
  <si>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</si>
  <si>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</si>
  <si>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</si>
  <si>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</si>
  <si>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</si>
  <si>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</si>
  <si>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</si>
  <si>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</si>
  <si>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</si>
  <si>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</si>
  <si>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</si>
  <si>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</si>
  <si>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</si>
  <si>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</si>
  <si>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</si>
  <si>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</si>
  <si>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</si>
  <si>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</si>
  <si>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</si>
  <si>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</si>
  <si>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</si>
  <si>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</si>
  <si>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</si>
  <si>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</si>
  <si>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</si>
  <si>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</si>
  <si>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</si>
  <si>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</si>
  <si>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</si>
  <si>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</si>
  <si>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</si>
  <si>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</si>
  <si>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</si>
  <si>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</si>
  <si>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</si>
  <si>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</si>
  <si>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</si>
  <si>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</si>
  <si>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</si>
  <si>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</si>
  <si>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</si>
  <si>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</si>
  <si>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</si>
  <si>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</si>
  <si>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</si>
  <si>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</si>
  <si>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</si>
  <si>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</si>
  <si>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</si>
  <si>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</si>
  <si>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</si>
  <si>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</si>
  <si>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</si>
  <si>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</si>
  <si>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</si>
  <si>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</si>
  <si>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</si>
  <si>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</si>
  <si>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</si>
  <si>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</si>
  <si>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</si>
  <si>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</si>
  <si>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</si>
  <si>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</si>
  <si>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</si>
  <si>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</si>
  <si>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</si>
  <si>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</si>
  <si>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</si>
  <si>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</si>
  <si>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</si>
  <si>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</si>
  <si>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</si>
  <si>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</si>
  <si>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</si>
  <si>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</si>
  <si>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</si>
  <si>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</si>
  <si>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</si>
  <si>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</si>
  <si>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</si>
  <si>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</si>
  <si>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</si>
  <si>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</si>
  <si>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</si>
  <si>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</si>
  <si>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</si>
  <si>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</si>
  <si>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</si>
  <si>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</si>
  <si>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</si>
  <si>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</si>
  <si>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</si>
  <si>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</si>
  <si>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</si>
  <si>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</si>
  <si>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</si>
  <si>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</si>
  <si>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</si>
  <si>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</si>
  <si>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</si>
  <si>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</si>
  <si>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</si>
  <si>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</si>
  <si>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</si>
  <si>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</si>
  <si>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</si>
  <si>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</si>
  <si>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</si>
  <si>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</si>
  <si>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</si>
  <si>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</si>
  <si>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</si>
  <si>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</si>
  <si>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</si>
  <si>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</si>
  <si>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</si>
  <si>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</si>
  <si>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</si>
  <si>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</si>
  <si>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</si>
  <si>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</si>
  <si>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</si>
  <si>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</si>
  <si>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</si>
  <si>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</si>
  <si>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</si>
  <si>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</si>
  <si>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</si>
  <si>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</si>
  <si>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</si>
  <si>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</si>
  <si>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</si>
  <si>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</si>
  <si>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</si>
  <si>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</si>
  <si>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</si>
  <si>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</si>
  <si>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</si>
  <si>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</si>
  <si>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</si>
  <si>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</si>
  <si>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</si>
  <si>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</si>
  <si>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</si>
  <si>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</si>
  <si>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</si>
  <si>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</si>
  <si>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</si>
  <si>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</si>
  <si>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</si>
  <si>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</si>
  <si>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</si>
  <si>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</si>
  <si>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</si>
  <si>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</si>
  <si>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</si>
  <si>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</si>
  <si>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</si>
  <si>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</si>
  <si>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</si>
  <si>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</si>
  <si>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</si>
  <si>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</si>
  <si>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</si>
  <si>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</si>
  <si>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</si>
  <si>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</si>
  <si>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</si>
  <si>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</si>
  <si>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</si>
  <si>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</si>
  <si>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</si>
  <si>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</si>
  <si>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</si>
  <si>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</si>
  <si>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</si>
  <si>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</si>
  <si>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</si>
  <si>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</si>
  <si>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</si>
  <si>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</si>
  <si>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</si>
  <si>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</si>
  <si>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</si>
  <si>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</si>
  <si>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</si>
  <si>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</si>
  <si>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</si>
  <si>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</si>
  <si>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</si>
  <si>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</si>
  <si>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</si>
  <si>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</si>
  <si>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</si>
  <si>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</si>
  <si>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</si>
  <si>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</si>
  <si>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</si>
  <si>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</si>
  <si>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</si>
  <si>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</si>
  <si>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</si>
  <si>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</si>
  <si>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</si>
  <si>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</si>
  <si>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</si>
  <si>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</si>
  <si>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</si>
  <si>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</si>
  <si>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</si>
  <si>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</si>
  <si>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</si>
  <si>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</si>
  <si>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</si>
  <si>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</si>
  <si>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</si>
  <si>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</si>
  <si>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</si>
  <si>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</si>
  <si>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</si>
  <si>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</si>
  <si>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</si>
  <si>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</si>
  <si>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</si>
  <si>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</si>
  <si>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</si>
  <si>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</si>
  <si>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</si>
  <si>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</si>
  <si>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</si>
  <si>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</si>
  <si>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</si>
  <si>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</si>
  <si>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</si>
  <si>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</si>
  <si>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</si>
  <si>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</si>
  <si>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</si>
  <si>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</si>
  <si>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</si>
  <si>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</si>
  <si>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</si>
  <si>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</si>
  <si>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</si>
  <si>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</si>
  <si>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</si>
  <si>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</si>
  <si>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</si>
  <si>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</si>
  <si>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</si>
  <si>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</si>
  <si>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</si>
  <si>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</si>
  <si>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</si>
  <si>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</si>
  <si>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</si>
  <si>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</si>
  <si>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</si>
  <si>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</si>
  <si>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</si>
  <si>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</si>
  <si>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</si>
  <si>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</si>
  <si>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</si>
  <si>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</si>
  <si>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</si>
  <si>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</si>
  <si>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</si>
  <si>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</si>
  <si>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</si>
  <si>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</si>
  <si>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</si>
  <si>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</si>
  <si>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</si>
  <si>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</si>
  <si>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</si>
  <si>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</si>
  <si>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</si>
  <si>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</si>
  <si>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</si>
  <si>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</si>
  <si>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</si>
  <si>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</si>
  <si>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</si>
  <si>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</si>
  <si>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</si>
  <si>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</si>
  <si>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</si>
  <si>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</si>
  <si>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</si>
  <si>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</si>
  <si>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</si>
  <si>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</si>
  <si>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</si>
  <si>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</si>
  <si>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</si>
  <si>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</si>
  <si>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</si>
  <si>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</si>
  <si>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</si>
  <si>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</si>
  <si>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</si>
  <si>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</si>
  <si>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</si>
  <si>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</si>
  <si>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</si>
  <si>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</si>
  <si>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</si>
  <si>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</si>
  <si>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</si>
  <si>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</si>
  <si>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</si>
  <si>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</si>
  <si>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</si>
  <si>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</si>
  <si>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</si>
  <si>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</si>
  <si>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</si>
  <si>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</si>
  <si>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</si>
  <si>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</si>
  <si>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</si>
  <si>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</si>
  <si>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</si>
  <si>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</si>
  <si>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</si>
  <si>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</si>
  <si>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</si>
  <si>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</si>
  <si>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</si>
  <si>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</si>
  <si>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</si>
  <si>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</si>
  <si>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</si>
  <si>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</si>
  <si>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</si>
  <si>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</si>
  <si>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</si>
  <si>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</si>
  <si>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</si>
  <si>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</si>
  <si>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</si>
  <si>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</si>
  <si>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</si>
  <si>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</si>
  <si>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</si>
  <si>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</si>
  <si>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</si>
  <si>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</si>
  <si>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</si>
  <si>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</si>
  <si>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</si>
  <si>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</si>
  <si>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</si>
  <si>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</si>
  <si>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</si>
  <si>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</si>
  <si>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</si>
  <si>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</si>
  <si>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</si>
  <si>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</si>
  <si>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</si>
  <si>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</si>
  <si>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</si>
  <si>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</si>
  <si>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</si>
  <si>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</si>
  <si>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</si>
  <si>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</si>
  <si>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</si>
  <si>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</si>
  <si>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</si>
  <si>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</si>
  <si>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</si>
  <si>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</si>
  <si>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</si>
  <si>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</si>
  <si>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</si>
  <si>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</si>
  <si>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</si>
  <si>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</si>
  <si>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</si>
  <si>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</si>
  <si>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</si>
  <si>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</si>
  <si>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</si>
  <si>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</si>
  <si>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</si>
  <si>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</si>
  <si>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</si>
  <si>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</si>
  <si>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</si>
  <si>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</si>
  <si>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</si>
  <si>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</si>
  <si>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</si>
  <si>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</si>
  <si>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</si>
  <si>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</si>
  <si>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</si>
  <si>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</si>
  <si>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</si>
  <si>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</si>
  <si>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</si>
  <si>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</si>
  <si>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</si>
  <si>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</si>
  <si>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</si>
  <si>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</si>
  <si>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</si>
  <si>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</si>
  <si>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</si>
  <si>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</si>
  <si>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</si>
  <si>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</si>
  <si>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</si>
  <si>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</si>
  <si>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</si>
  <si>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</si>
  <si>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</si>
  <si>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</si>
  <si>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</si>
  <si>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</si>
  <si>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</si>
  <si>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</si>
  <si>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</si>
  <si>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</si>
  <si>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</si>
  <si>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</si>
  <si>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</si>
  <si>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</si>
  <si>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</si>
  <si>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</si>
  <si>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</si>
  <si>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</si>
  <si>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</si>
  <si>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</si>
  <si>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</si>
  <si>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</si>
  <si>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</si>
  <si>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</si>
  <si>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</si>
  <si>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</si>
  <si>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</si>
  <si>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</si>
  <si>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</si>
  <si>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</si>
  <si>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</si>
  <si>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</si>
  <si>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</si>
  <si>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</si>
  <si>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</si>
  <si>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</si>
  <si>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</si>
  <si>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</si>
  <si>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</si>
  <si>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</si>
  <si>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</si>
  <si>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</si>
  <si>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</si>
  <si>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</si>
  <si>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</si>
  <si>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</si>
  <si>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</si>
  <si>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</si>
  <si>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</si>
  <si>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</si>
  <si>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</si>
  <si>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</si>
  <si>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</si>
  <si>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</si>
  <si>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</si>
  <si>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</si>
  <si>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</si>
  <si>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</si>
  <si>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</si>
  <si>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</si>
  <si>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</si>
  <si>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</si>
  <si>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</si>
  <si>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</si>
  <si>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</si>
  <si>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</si>
  <si>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</si>
  <si>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</si>
  <si>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</si>
  <si>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</si>
  <si>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</si>
  <si>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</si>
  <si>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</si>
  <si>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</si>
  <si>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</si>
  <si>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</si>
  <si>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</si>
  <si>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</si>
  <si>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</si>
  <si>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</si>
  <si>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</si>
  <si>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</si>
  <si>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</si>
  <si>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</si>
  <si>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</si>
  <si>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</si>
  <si>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</si>
  <si>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</si>
  <si>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</si>
  <si>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</si>
  <si>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</si>
  <si>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</si>
  <si>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</si>
  <si>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</si>
  <si>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</si>
  <si>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</si>
  <si>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</si>
  <si>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</si>
  <si>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</si>
  <si>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</si>
  <si>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</si>
  <si>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</si>
  <si>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</si>
  <si>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</si>
  <si>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</si>
  <si>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</si>
  <si>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</si>
  <si>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</si>
  <si>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</si>
  <si>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</si>
  <si>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</si>
  <si>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</si>
  <si>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</si>
  <si>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</si>
  <si>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</si>
  <si>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</si>
  <si>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</si>
  <si>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</si>
  <si>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</si>
  <si>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</si>
  <si>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</si>
  <si>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</si>
  <si>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</si>
  <si>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</si>
  <si>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</si>
  <si>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</si>
  <si>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</si>
  <si>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</si>
  <si>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</si>
  <si>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</si>
  <si>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</si>
  <si>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</si>
  <si>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</si>
  <si>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</si>
  <si>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</si>
  <si>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</si>
  <si>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</si>
  <si>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</si>
  <si>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</si>
  <si>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</si>
  <si>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</si>
  <si>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</si>
  <si>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</si>
  <si>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</si>
  <si>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</si>
  <si>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</si>
  <si>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</si>
  <si>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</si>
  <si>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</si>
  <si>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</si>
  <si>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</si>
  <si>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</si>
  <si>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</si>
  <si>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</si>
  <si>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</si>
  <si>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</si>
  <si>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</si>
  <si>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</si>
  <si>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</si>
  <si>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</si>
  <si>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</si>
  <si>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</si>
  <si>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</si>
  <si>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</si>
  <si>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</si>
  <si>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</si>
  <si>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</si>
  <si>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</si>
  <si>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</si>
  <si>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</si>
  <si>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</si>
  <si>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</si>
  <si>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</si>
  <si>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</si>
  <si>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</si>
  <si>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</si>
  <si>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</si>
  <si>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</si>
  <si>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</si>
  <si>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</si>
  <si>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</si>
  <si>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</si>
  <si>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</si>
  <si>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</si>
  <si>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</si>
  <si>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</si>
  <si>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</si>
  <si>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</si>
  <si>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</si>
  <si>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</si>
  <si>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</si>
  <si>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</si>
  <si>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</si>
  <si>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</si>
  <si>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</si>
  <si>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</si>
  <si>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</si>
  <si>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</si>
  <si>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</si>
  <si>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</si>
  <si>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</si>
  <si>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</si>
  <si>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</si>
  <si>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</si>
  <si>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</si>
  <si>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</si>
  <si>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</si>
  <si>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</si>
  <si>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</si>
  <si>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</si>
  <si>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</si>
  <si>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</si>
  <si>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</si>
  <si>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</si>
  <si>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</si>
  <si>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</si>
  <si>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</si>
  <si>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</si>
  <si>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</si>
  <si>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</si>
  <si>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</si>
  <si>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</si>
  <si>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</si>
  <si>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</si>
  <si>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</si>
  <si>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</si>
  <si>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</si>
  <si>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</si>
  <si>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</si>
  <si>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</si>
  <si>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</si>
  <si>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</si>
  <si>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</si>
  <si>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</si>
  <si>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</si>
  <si>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</si>
  <si>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</si>
  <si>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</si>
  <si>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</si>
  <si>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</si>
  <si>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</si>
  <si>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</si>
  <si>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</si>
  <si>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</si>
  <si>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</si>
  <si>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</si>
  <si>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</si>
  <si>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</si>
  <si>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</si>
  <si>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</si>
  <si>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</si>
  <si>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</si>
  <si>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</si>
  <si>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</si>
  <si>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</si>
  <si>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</si>
  <si>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</si>
  <si>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</si>
  <si>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</si>
  <si>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</si>
  <si>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</si>
  <si>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</si>
  <si>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</si>
  <si>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</si>
  <si>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</si>
  <si>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</si>
  <si>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</si>
  <si>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</si>
  <si>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</si>
  <si>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</si>
  <si>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</si>
  <si>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</si>
  <si>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</si>
  <si>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</si>
  <si>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</si>
  <si>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</si>
  <si>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</si>
  <si>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</si>
  <si>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</si>
  <si>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</si>
  <si>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</si>
  <si>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</si>
  <si>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</si>
  <si>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</si>
  <si>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</si>
  <si>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</si>
  <si>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</si>
  <si>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</si>
  <si>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</si>
  <si>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</si>
  <si>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</si>
  <si>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</si>
  <si>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</si>
  <si>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</si>
  <si>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</si>
  <si>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</si>
  <si>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</si>
  <si>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</si>
  <si>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</si>
  <si>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</si>
  <si>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</si>
  <si>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</si>
  <si>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</si>
  <si>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</si>
  <si>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</si>
  <si>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</si>
  <si>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</si>
  <si>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</si>
  <si>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</si>
  <si>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</si>
  <si>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</si>
  <si>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</si>
  <si>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</si>
  <si>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</si>
  <si>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</si>
  <si>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</si>
  <si>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</si>
  <si>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</si>
  <si>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</si>
  <si>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</si>
  <si>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</si>
  <si>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</si>
  <si>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</si>
  <si>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</si>
  <si>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</si>
  <si>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</si>
  <si>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</si>
  <si>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</si>
  <si>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</si>
  <si>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</si>
  <si>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</si>
  <si>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</si>
  <si>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</si>
  <si>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</si>
  <si>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</si>
  <si>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</si>
  <si>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</si>
  <si>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</si>
  <si>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</si>
  <si>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</si>
  <si>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</si>
  <si>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</si>
  <si>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</si>
  <si>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</si>
  <si>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</si>
  <si>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</si>
  <si>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</si>
  <si>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</si>
  <si>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</si>
  <si>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</si>
  <si>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</si>
  <si>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</si>
  <si>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</si>
  <si>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</si>
  <si>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</si>
  <si>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</si>
  <si>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</si>
  <si>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</si>
  <si>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</si>
  <si>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</si>
  <si>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</si>
  <si>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</si>
  <si>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</si>
  <si>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</si>
  <si>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</si>
  <si>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</si>
  <si>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</si>
  <si>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</si>
  <si>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</si>
  <si>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</si>
  <si>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</si>
  <si>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</si>
  <si>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</si>
  <si>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</si>
  <si>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</si>
  <si>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</si>
  <si>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</si>
  <si>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</si>
  <si>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</si>
  <si>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</si>
  <si>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</si>
  <si>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</si>
  <si>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</si>
  <si>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</si>
  <si>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</si>
  <si>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</si>
  <si>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</si>
  <si>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</si>
  <si>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</si>
  <si>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</si>
  <si>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</si>
  <si>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</si>
  <si>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</si>
  <si>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</si>
  <si>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</si>
  <si>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</si>
  <si>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</si>
  <si>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</si>
  <si>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</si>
  <si>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</si>
  <si>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</si>
  <si>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</si>
  <si>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</si>
  <si>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</si>
  <si>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</si>
  <si>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</si>
  <si>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</si>
  <si>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</si>
  <si>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</si>
  <si>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</si>
  <si>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</si>
  <si>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</si>
  <si>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</si>
  <si>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</si>
  <si>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</si>
  <si>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</si>
  <si>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</si>
  <si>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</si>
  <si>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</si>
  <si>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</si>
  <si>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</si>
  <si>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</si>
  <si>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</si>
  <si>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</si>
  <si>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</si>
  <si>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</si>
  <si>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</si>
  <si>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</si>
  <si>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</si>
  <si>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</si>
  <si>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</si>
  <si>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</si>
  <si>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</si>
  <si>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</si>
  <si>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</si>
  <si>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</si>
  <si>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</si>
  <si>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</si>
  <si>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</si>
  <si>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</si>
  <si>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</si>
  <si>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</si>
  <si>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</si>
  <si>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</si>
  <si>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</si>
  <si>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</si>
  <si>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</si>
  <si>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</si>
  <si>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</si>
  <si>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</si>
  <si>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</si>
  <si>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</si>
  <si>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</si>
  <si>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</si>
  <si>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</si>
  <si>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</si>
  <si>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</si>
  <si>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</si>
  <si>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</si>
  <si>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</si>
  <si>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</si>
  <si>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</si>
  <si>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</si>
  <si>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</si>
  <si>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</si>
  <si>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</si>
  <si>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</si>
  <si>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</si>
  <si>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</si>
  <si>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</si>
  <si>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</si>
  <si>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</si>
  <si>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</si>
  <si>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</si>
  <si>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</si>
  <si>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</si>
  <si>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</si>
  <si>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</si>
  <si>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</si>
  <si>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</si>
  <si>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</si>
  <si>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</si>
  <si>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</si>
  <si>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</si>
  <si>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</si>
  <si>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</si>
  <si>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</si>
  <si>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</si>
  <si>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</si>
  <si>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</si>
  <si>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</si>
  <si>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</si>
  <si>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</si>
  <si>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</si>
  <si>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</si>
  <si>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</si>
  <si>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</si>
  <si>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</si>
  <si>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</si>
  <si>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</si>
  <si>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</si>
  <si>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</si>
  <si>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</si>
  <si>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</si>
  <si>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</si>
  <si>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</si>
  <si>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</si>
  <si>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</si>
  <si>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</si>
  <si>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</si>
  <si>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</si>
  <si>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</si>
  <si>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</si>
  <si>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</si>
  <si>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</si>
  <si>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</si>
  <si>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</si>
  <si>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</si>
  <si>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</si>
  <si>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</si>
  <si>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</si>
  <si>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</si>
  <si>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</si>
  <si>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</si>
  <si>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</si>
  <si>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</si>
  <si>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</si>
  <si>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</si>
  <si>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</si>
  <si>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</si>
  <si>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</si>
  <si>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</si>
  <si>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</si>
  <si>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</si>
  <si>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</si>
  <si>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</si>
  <si>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</si>
  <si>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</si>
  <si>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</si>
  <si>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</si>
  <si>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</si>
  <si>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</si>
  <si>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</si>
  <si>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</si>
  <si>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</si>
  <si>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</si>
  <si>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</si>
  <si>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</si>
  <si>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</si>
  <si>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</si>
  <si>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</si>
  <si>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</si>
  <si>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</si>
  <si>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</si>
  <si>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</si>
  <si>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</si>
  <si>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</si>
  <si>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</si>
  <si>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</si>
  <si>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</si>
  <si>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</si>
  <si>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</si>
  <si>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</si>
  <si>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</si>
  <si>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</si>
  <si>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</si>
  <si>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</si>
  <si>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</si>
  <si>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</si>
  <si>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</si>
  <si>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</si>
  <si>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</si>
  <si>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</si>
  <si>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</si>
  <si>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</si>
  <si>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</si>
  <si>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</si>
  <si>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</si>
  <si>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</si>
  <si>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</si>
  <si>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</si>
  <si>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</si>
  <si>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</si>
  <si>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</si>
  <si>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</si>
  <si>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</si>
  <si>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</si>
  <si>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</si>
  <si>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</si>
  <si>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</si>
  <si>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</si>
  <si>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</si>
  <si>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</si>
  <si>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</si>
  <si>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</si>
  <si>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</si>
  <si>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</si>
  <si>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</si>
  <si>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</si>
  <si>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</si>
  <si>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</si>
  <si>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</si>
  <si>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</si>
  <si>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</si>
  <si>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</si>
  <si>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</si>
  <si>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</si>
  <si>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</si>
  <si>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</si>
  <si>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</si>
  <si>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</si>
  <si>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</si>
  <si>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</si>
  <si>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</si>
  <si>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</si>
  <si>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</si>
  <si>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</si>
  <si>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</si>
  <si>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</si>
  <si>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</si>
  <si>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</si>
  <si>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</si>
  <si>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</si>
  <si>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</si>
  <si>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</si>
  <si>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</si>
  <si>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</si>
  <si>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</si>
  <si>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</si>
  <si>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</si>
  <si>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</si>
  <si>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</si>
  <si>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</si>
  <si>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</si>
  <si>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</si>
  <si>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</si>
  <si>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</si>
  <si>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</si>
  <si>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</si>
  <si>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</si>
  <si>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</si>
  <si>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</si>
  <si>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</si>
  <si>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</si>
  <si>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</si>
  <si>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</si>
  <si>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</si>
  <si>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</si>
  <si>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</si>
  <si>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</si>
  <si>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</si>
  <si>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</si>
  <si>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</si>
  <si>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</si>
  <si>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</si>
  <si>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</si>
  <si>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</si>
  <si>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</si>
  <si>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</si>
  <si>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</si>
  <si>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</si>
  <si>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</si>
  <si>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</si>
  <si>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</si>
  <si>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</si>
  <si>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</si>
  <si>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</si>
  <si>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</si>
  <si>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</si>
  <si>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</si>
  <si>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</si>
  <si>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</si>
  <si>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</si>
  <si>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</si>
  <si>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</si>
  <si>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</si>
  <si>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</si>
  <si>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</si>
  <si>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</si>
  <si>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</si>
  <si>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</si>
  <si>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</si>
  <si>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</si>
  <si>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</si>
  <si>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</si>
  <si>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</si>
  <si>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</si>
  <si>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</si>
  <si>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</si>
  <si>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</si>
  <si>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</si>
  <si>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</si>
  <si>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</si>
  <si>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</si>
  <si>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</si>
  <si>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</si>
  <si>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</si>
  <si>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</si>
  <si>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</si>
  <si>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</si>
  <si>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</si>
  <si>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</si>
  <si>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</si>
  <si>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</si>
  <si>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</si>
  <si>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</si>
  <si>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</si>
  <si>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</si>
  <si>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</si>
  <si>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</si>
  <si>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</si>
  <si>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</si>
  <si>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</si>
  <si>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</si>
  <si>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</si>
  <si>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</si>
  <si>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</si>
  <si>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</si>
  <si>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</si>
  <si>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</si>
  <si>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</si>
  <si>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</si>
  <si>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</si>
  <si>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</si>
  <si>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</si>
  <si>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</si>
  <si>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</si>
  <si>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</si>
  <si>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</si>
  <si>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</si>
  <si>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</si>
  <si>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</si>
  <si>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</si>
  <si>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</si>
  <si>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</si>
  <si>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</si>
  <si>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</si>
  <si>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</si>
  <si>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</si>
  <si>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</si>
  <si>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</si>
  <si>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</si>
  <si>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</si>
  <si>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</si>
  <si>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</si>
  <si>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</si>
  <si>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</si>
  <si>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</si>
  <si>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</si>
  <si>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</si>
  <si>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</si>
  <si>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</si>
  <si>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</si>
  <si>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</si>
  <si>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</si>
  <si>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</si>
  <si>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</si>
  <si>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</si>
  <si>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</si>
  <si>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</si>
  <si>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</si>
  <si>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</si>
  <si>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</si>
  <si>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</si>
  <si>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</si>
  <si>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</si>
  <si>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</si>
  <si>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</si>
  <si>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</si>
  <si>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</si>
  <si>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</si>
  <si>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</si>
  <si>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</si>
  <si>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</si>
  <si>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</si>
  <si>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</si>
  <si>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</si>
  <si>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</si>
  <si>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</si>
  <si>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</si>
  <si>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</si>
  <si>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</si>
  <si>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</si>
  <si>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</si>
  <si>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</si>
  <si>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</si>
  <si>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</si>
  <si>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</si>
  <si>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</si>
  <si>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</si>
  <si>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</si>
  <si>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</si>
  <si>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</si>
  <si>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</si>
  <si>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</si>
  <si>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</si>
  <si>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</si>
  <si>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</si>
  <si>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</si>
  <si>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</si>
  <si>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</si>
  <si>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</si>
  <si>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</si>
  <si>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</si>
  <si>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</si>
  <si>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</si>
  <si>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</si>
  <si>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</si>
  <si>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</si>
  <si>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</si>
  <si>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</si>
  <si>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</si>
  <si>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</si>
  <si>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</si>
  <si>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</si>
  <si>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</si>
  <si>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</si>
  <si>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</si>
  <si>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</si>
  <si>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</si>
  <si>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</si>
  <si>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</si>
  <si>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</si>
  <si>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</si>
  <si>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</si>
  <si>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</si>
  <si>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</si>
  <si>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</si>
  <si>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</si>
  <si>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</si>
  <si>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</si>
  <si>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</si>
  <si>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</si>
  <si>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</si>
  <si>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</si>
  <si>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</si>
  <si>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</si>
  <si>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</si>
  <si>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</si>
  <si>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</si>
  <si>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</si>
  <si>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</si>
  <si>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</si>
  <si>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</si>
  <si>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</si>
  <si>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</si>
  <si>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</si>
  <si>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</si>
  <si>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</si>
  <si>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</si>
  <si>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</si>
  <si>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</si>
  <si>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</si>
  <si>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</si>
  <si>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</si>
  <si>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</si>
  <si>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</si>
  <si>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</si>
  <si>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</si>
  <si>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</si>
  <si>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</si>
  <si>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</si>
  <si>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</si>
  <si>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</si>
  <si>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</si>
  <si>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</si>
  <si>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</si>
  <si>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</si>
  <si>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</si>
  <si>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</si>
  <si>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</si>
  <si>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</si>
  <si>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</si>
  <si>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</si>
  <si>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</si>
  <si>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</si>
  <si>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</si>
  <si>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</si>
  <si>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</si>
  <si>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</si>
  <si>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</si>
  <si>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</si>
  <si>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</si>
  <si>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</si>
  <si>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</si>
  <si>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</si>
  <si>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</si>
  <si>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</si>
  <si>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</si>
  <si>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</si>
  <si>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</si>
  <si>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</si>
  <si>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</si>
  <si>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</si>
  <si>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</si>
  <si>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</si>
  <si>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</si>
  <si>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</si>
  <si>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</si>
  <si>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</si>
  <si>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</si>
  <si>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</si>
  <si>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</si>
  <si>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</si>
  <si>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</si>
  <si>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</si>
  <si>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</si>
  <si>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</si>
  <si>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</si>
  <si>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</si>
  <si>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</si>
  <si>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</si>
  <si>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</si>
  <si>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</si>
  <si>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</si>
  <si>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</si>
  <si>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</si>
  <si>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</si>
  <si>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</si>
  <si>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</si>
  <si>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</si>
  <si>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</si>
  <si>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</si>
  <si>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</si>
  <si>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</si>
  <si>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</si>
  <si>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</si>
  <si>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</si>
  <si>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</si>
  <si>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</si>
  <si>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</si>
  <si>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</si>
  <si>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</si>
  <si>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</si>
  <si>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</si>
  <si>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</si>
  <si>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</si>
  <si>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</si>
  <si>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</si>
  <si>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</si>
  <si>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</si>
  <si>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</si>
  <si>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</si>
  <si>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</si>
  <si>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</si>
  <si>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</si>
  <si>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</si>
  <si>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</si>
  <si>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</si>
  <si>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</si>
  <si>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</si>
  <si>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</si>
  <si>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</si>
  <si>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</si>
  <si>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</si>
  <si>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</si>
  <si>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</si>
  <si>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</si>
  <si>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</si>
  <si>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</si>
  <si>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</si>
  <si>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</si>
  <si>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</si>
  <si>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</si>
  <si>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</si>
  <si>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</si>
  <si>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</si>
  <si>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</si>
  <si>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</si>
  <si>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</si>
  <si>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</si>
  <si>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</si>
  <si>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</si>
  <si>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</si>
  <si>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</si>
  <si>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</si>
  <si>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</si>
  <si>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</si>
  <si>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</si>
  <si>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</si>
  <si>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</si>
  <si>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</si>
  <si>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</si>
  <si>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</si>
  <si>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</si>
  <si>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</si>
  <si>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</si>
  <si>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</si>
  <si>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</si>
  <si>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</si>
  <si>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</si>
  <si>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</si>
  <si>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</si>
  <si>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</si>
  <si>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</si>
  <si>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</si>
  <si>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</si>
  <si>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</si>
  <si>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</si>
  <si>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</si>
  <si>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</si>
  <si>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</si>
  <si>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</si>
  <si>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</si>
  <si>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</si>
  <si>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</si>
  <si>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</si>
  <si>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</si>
  <si>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</si>
  <si>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</si>
  <si>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</si>
  <si>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</si>
  <si>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</si>
  <si>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</si>
  <si>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</si>
  <si>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</si>
  <si>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</si>
  <si>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</si>
  <si>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</si>
  <si>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</si>
  <si>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</si>
  <si>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</si>
  <si>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</si>
  <si>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</si>
  <si>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</si>
  <si>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</si>
  <si>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</si>
  <si>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</si>
  <si>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</si>
  <si>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</si>
  <si>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</si>
  <si>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</si>
  <si>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</si>
  <si>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</si>
  <si>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</si>
  <si>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</si>
  <si>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</si>
  <si>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</si>
  <si>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</si>
  <si>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</si>
  <si>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</si>
  <si>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</si>
  <si>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</si>
  <si>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</si>
  <si>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</si>
  <si>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</si>
  <si>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</si>
  <si>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</si>
  <si>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</si>
  <si>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</si>
  <si>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</si>
  <si>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</si>
  <si>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</si>
  <si>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</si>
  <si>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</si>
  <si>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</si>
  <si>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</si>
  <si>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</si>
  <si>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</si>
  <si>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</si>
  <si>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</si>
  <si>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</si>
  <si>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</si>
  <si>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</si>
  <si>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</si>
  <si>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</si>
  <si>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</si>
  <si>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</si>
  <si>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</si>
  <si>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</si>
  <si>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</si>
  <si>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</si>
  <si>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</si>
  <si>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</si>
  <si>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</si>
  <si>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</si>
  <si>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</si>
  <si>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</si>
  <si>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</si>
  <si>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</si>
  <si>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</si>
  <si>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</si>
  <si>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</si>
  <si>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</si>
  <si>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</si>
  <si>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</si>
  <si>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</si>
  <si>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</si>
  <si>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</si>
  <si>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</si>
  <si>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</si>
  <si>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</si>
  <si>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</si>
  <si>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</si>
  <si>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</si>
  <si>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</si>
  <si>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</si>
  <si>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</si>
  <si>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</si>
  <si>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</si>
  <si>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</si>
  <si>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</si>
  <si>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</si>
  <si>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</si>
  <si>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</si>
  <si>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</si>
  <si>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</si>
  <si>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</si>
  <si>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</si>
  <si>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</si>
  <si>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</si>
  <si>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</si>
  <si>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</si>
  <si>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</si>
  <si>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</si>
  <si>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</si>
  <si>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</si>
  <si>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</si>
  <si>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</si>
  <si>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</si>
  <si>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</si>
  <si>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</si>
  <si>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</si>
  <si>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</si>
  <si>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</si>
  <si>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</si>
  <si>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</si>
  <si>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</si>
  <si>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</si>
  <si>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</si>
  <si>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</si>
  <si>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</si>
  <si>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</si>
  <si>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</si>
  <si>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</si>
  <si>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</si>
  <si>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</si>
  <si>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</si>
  <si>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</si>
  <si>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</si>
  <si>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</si>
  <si>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</si>
  <si>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</si>
  <si>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</si>
  <si>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</si>
  <si>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</si>
  <si>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</si>
  <si>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</si>
  <si>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</si>
  <si>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</si>
  <si>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</si>
  <si>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</si>
  <si>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</si>
  <si>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</si>
  <si>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</si>
  <si>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</si>
  <si>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</si>
  <si>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</si>
  <si>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</si>
  <si>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</si>
  <si>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</si>
  <si>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</si>
  <si>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</si>
  <si>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</si>
  <si>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</si>
  <si>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</si>
  <si>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</si>
  <si>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</si>
  <si>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</si>
  <si>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</si>
  <si>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</si>
  <si>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</si>
  <si>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</si>
  <si>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</si>
  <si>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</si>
  <si>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</si>
  <si>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</si>
  <si>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</si>
  <si>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</si>
  <si>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</si>
  <si>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</si>
  <si>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</si>
  <si>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</si>
  <si>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</si>
  <si>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</si>
  <si>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</si>
  <si>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</si>
  <si>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</si>
  <si>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</si>
  <si>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</si>
  <si>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</si>
  <si>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</si>
  <si>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</si>
  <si>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</si>
  <si>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</si>
  <si>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</si>
  <si>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</si>
  <si>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</si>
  <si>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</si>
  <si>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</si>
  <si>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</si>
  <si>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</si>
  <si>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</si>
  <si>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</si>
  <si>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</si>
  <si>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</si>
  <si>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</si>
  <si>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</si>
  <si>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</si>
  <si>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</si>
  <si>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</si>
  <si>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</si>
  <si>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</si>
  <si>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</si>
  <si>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</si>
  <si>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</si>
  <si>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</si>
  <si>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</si>
  <si>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</si>
  <si>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</si>
  <si>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</si>
  <si>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</si>
  <si>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</si>
  <si>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</si>
  <si>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</si>
  <si>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</si>
  <si>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</si>
  <si>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</si>
  <si>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</si>
  <si>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</si>
  <si>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</si>
  <si>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</si>
  <si>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</si>
  <si>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</si>
  <si>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</si>
  <si>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</si>
  <si>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</si>
  <si>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</si>
  <si>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</si>
  <si>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</si>
  <si>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</si>
  <si>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</si>
  <si>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</si>
  <si>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</si>
  <si>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</si>
  <si>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</si>
  <si>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</si>
  <si>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</si>
  <si>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</si>
  <si>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</si>
  <si>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</si>
  <si>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</si>
  <si>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</si>
  <si>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</si>
  <si>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</si>
  <si>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</si>
  <si>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</si>
  <si>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</si>
  <si>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</si>
  <si>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</si>
  <si>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</si>
  <si>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</si>
  <si>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</si>
  <si>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</si>
  <si>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</si>
  <si>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</si>
  <si>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</si>
  <si>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</si>
  <si>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</si>
  <si>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</si>
  <si>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</si>
  <si>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</si>
  <si>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</si>
  <si>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</si>
  <si>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</si>
  <si>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</si>
  <si>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</si>
  <si>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</si>
  <si>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</si>
  <si>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</si>
  <si>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</si>
  <si>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</si>
  <si>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</si>
  <si>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</si>
  <si>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</si>
  <si>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</si>
  <si>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</si>
  <si>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</si>
  <si>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</si>
  <si>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</si>
  <si>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</si>
  <si>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</si>
  <si>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</si>
  <si>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</si>
  <si>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</si>
  <si>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</si>
  <si>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</si>
  <si>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</si>
  <si>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</si>
  <si>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</si>
  <si>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</si>
  <si>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</si>
  <si>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</si>
  <si>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</si>
  <si>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</si>
  <si>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</si>
  <si>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</si>
  <si>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</si>
  <si>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</si>
  <si>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</si>
  <si>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</si>
  <si>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</si>
  <si>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</si>
  <si>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</si>
  <si>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</si>
  <si>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</si>
  <si>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</si>
  <si>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</si>
  <si>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</si>
  <si>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</si>
  <si>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</si>
  <si>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</si>
  <si>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</si>
  <si>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</si>
  <si>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</si>
  <si>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</si>
  <si>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</si>
  <si>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</si>
  <si>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</si>
  <si>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</si>
  <si>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</si>
  <si>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</si>
  <si>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</si>
  <si>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</si>
  <si>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</si>
  <si>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</si>
  <si>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</si>
  <si>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</si>
  <si>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</si>
  <si>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</si>
  <si>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</si>
  <si>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</si>
  <si>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</si>
  <si>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</si>
  <si>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</si>
  <si>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</si>
  <si>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</si>
  <si>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</si>
  <si>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</si>
  <si>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</si>
  <si>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</si>
  <si>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</si>
  <si>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</si>
  <si>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</si>
  <si>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</si>
  <si>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</si>
  <si>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</si>
  <si>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</si>
  <si>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</si>
  <si>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</si>
  <si>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</si>
  <si>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</si>
  <si>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</si>
  <si>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</si>
  <si>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</si>
  <si>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</si>
  <si>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</si>
  <si>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</si>
  <si>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</si>
  <si>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</si>
  <si>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</si>
  <si>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</si>
  <si>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</si>
  <si>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</si>
  <si>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</si>
  <si>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</si>
  <si>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</si>
  <si>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</si>
  <si>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</si>
  <si>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</si>
  <si>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</si>
  <si>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</si>
  <si>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</si>
  <si>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</si>
  <si>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</si>
  <si>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</si>
  <si>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</si>
  <si>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</si>
  <si>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</si>
  <si>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</si>
  <si>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</si>
  <si>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</si>
  <si>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</si>
  <si>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</si>
  <si>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</si>
  <si>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</si>
  <si>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</si>
  <si>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</si>
  <si>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</si>
  <si>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</si>
  <si>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</si>
  <si>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</si>
  <si>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</si>
  <si>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</si>
  <si>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</si>
  <si>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</si>
  <si>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</si>
  <si>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</si>
  <si>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</si>
  <si>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</si>
  <si>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</si>
  <si>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</si>
  <si>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</si>
  <si>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</si>
  <si>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</si>
  <si>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</si>
  <si>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</si>
  <si>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</si>
  <si>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</si>
  <si>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</si>
  <si>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</si>
  <si>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</si>
  <si>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</si>
  <si>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</si>
  <si>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</si>
  <si>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</si>
  <si>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</si>
  <si>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</si>
  <si>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</si>
  <si>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</si>
  <si>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</si>
  <si>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</si>
  <si>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</si>
  <si>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</si>
  <si>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</si>
  <si>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</si>
  <si>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</si>
  <si>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</si>
  <si>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</si>
  <si>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</si>
  <si>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</si>
  <si>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</si>
  <si>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</si>
  <si>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</si>
  <si>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</si>
  <si>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</si>
  <si>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</si>
  <si>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</si>
  <si>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</si>
  <si>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</si>
  <si>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</si>
  <si>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</si>
  <si>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</si>
  <si>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</si>
  <si>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</si>
  <si>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</si>
  <si>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</si>
  <si>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</si>
  <si>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</si>
  <si>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</si>
  <si>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</si>
  <si>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</si>
  <si>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</si>
  <si>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</si>
  <si>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</si>
  <si>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</si>
  <si>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</si>
  <si>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</si>
  <si>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</si>
  <si>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</si>
  <si>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</si>
  <si>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</si>
  <si>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</si>
  <si>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</si>
  <si>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</si>
  <si>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</si>
  <si>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</si>
  <si>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</si>
  <si>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</si>
  <si>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</si>
  <si>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</si>
  <si>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</si>
  <si>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</si>
  <si>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</si>
  <si>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</si>
  <si>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</si>
  <si>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</si>
  <si>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</si>
  <si>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</si>
  <si>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</si>
  <si>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</si>
  <si>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</si>
  <si>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</si>
  <si>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</si>
  <si>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</si>
  <si>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</si>
  <si>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</si>
  <si>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</si>
  <si>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</si>
  <si>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</si>
  <si>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</si>
  <si>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</si>
  <si>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</si>
  <si>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</si>
  <si>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</si>
  <si>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</si>
  <si>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</si>
  <si>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</si>
  <si>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</si>
  <si>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</si>
  <si>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</si>
  <si>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</si>
  <si>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</si>
  <si>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</si>
  <si>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</si>
  <si>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</si>
  <si>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</si>
  <si>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</si>
  <si>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</si>
  <si>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</si>
  <si>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</si>
  <si>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</si>
  <si>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</si>
  <si>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</si>
  <si>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</si>
  <si>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</si>
  <si>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</si>
  <si>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</si>
  <si>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</si>
  <si>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</si>
  <si>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</si>
  <si>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</si>
  <si>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</si>
  <si>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</si>
  <si>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</si>
  <si>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</si>
  <si>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</si>
  <si>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</si>
  <si>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</si>
  <si>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</si>
  <si>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</si>
  <si>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</si>
  <si>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</si>
  <si>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</si>
  <si>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</si>
  <si>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</si>
  <si>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</si>
  <si>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</si>
  <si>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</si>
  <si>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</si>
  <si>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</si>
  <si>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</si>
  <si>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</si>
  <si>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</si>
  <si>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</si>
  <si>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</si>
  <si>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</si>
  <si>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</si>
  <si>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</si>
  <si>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</si>
  <si>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</si>
  <si>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</si>
  <si>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</si>
  <si>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</si>
  <si>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</si>
  <si>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</si>
  <si>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</si>
  <si>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</si>
  <si>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</si>
  <si>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</si>
  <si>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</si>
  <si>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</si>
  <si>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</si>
  <si>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</si>
  <si>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</si>
  <si>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</si>
  <si>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</si>
  <si>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</si>
  <si>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</si>
  <si>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</si>
  <si>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</si>
  <si>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</si>
  <si>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</si>
  <si>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</si>
  <si>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</si>
  <si>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</si>
  <si>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</si>
  <si>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</si>
  <si>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</si>
  <si>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</si>
  <si>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</si>
  <si>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</si>
  <si>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</si>
  <si>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</si>
  <si>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</si>
  <si>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</si>
  <si>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</si>
  <si>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</si>
  <si>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</si>
  <si>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</si>
  <si>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</si>
  <si>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</si>
  <si>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</si>
  <si>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</si>
  <si>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</si>
  <si>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</si>
  <si>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</si>
  <si>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</si>
  <si>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</si>
  <si>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</si>
  <si>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</si>
  <si>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</si>
  <si>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</si>
  <si>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</si>
  <si>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</si>
  <si>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</si>
  <si>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</si>
  <si>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</si>
  <si>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</si>
  <si>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</si>
  <si>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</si>
  <si>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</si>
  <si>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</si>
  <si>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</si>
  <si>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</si>
  <si>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</si>
  <si>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</si>
  <si>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</si>
  <si>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</si>
  <si>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</si>
  <si>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</si>
  <si>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</si>
  <si>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</si>
  <si>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</si>
  <si>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</si>
  <si>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</si>
  <si>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</si>
  <si>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</si>
  <si>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</si>
  <si>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</si>
  <si>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</si>
  <si>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</si>
  <si>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</si>
  <si>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</si>
  <si>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</si>
  <si>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</si>
  <si>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</si>
  <si>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</si>
  <si>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</si>
  <si>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</si>
  <si>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</si>
  <si>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</si>
  <si>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</si>
  <si>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</si>
  <si>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</si>
  <si>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</si>
  <si>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</si>
  <si>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</si>
  <si>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</si>
  <si>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</si>
  <si>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</si>
  <si>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</si>
  <si>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</si>
  <si>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</si>
  <si>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</si>
  <si>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</si>
  <si>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</si>
  <si>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</si>
  <si>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</si>
  <si>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</si>
  <si>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</si>
  <si>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</si>
  <si>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</si>
  <si>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</si>
  <si>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</si>
  <si>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</si>
  <si>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</si>
  <si>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</si>
  <si>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</si>
  <si>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</si>
  <si>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</si>
  <si>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</si>
  <si>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</si>
  <si>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</si>
  <si>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</si>
  <si>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</si>
  <si>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</si>
  <si>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</si>
  <si>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</si>
  <si>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</si>
  <si>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</si>
  <si>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</si>
  <si>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</si>
  <si>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</si>
  <si>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</si>
  <si>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</si>
  <si>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</si>
  <si>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</si>
  <si>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</si>
  <si>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</si>
  <si>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</si>
  <si>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</si>
  <si>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</si>
  <si>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</si>
  <si>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</si>
  <si>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</si>
  <si>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</si>
  <si>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</si>
  <si>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</si>
  <si>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</si>
  <si>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</si>
  <si>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</si>
  <si>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</si>
  <si>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</si>
  <si>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</si>
  <si>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</si>
  <si>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</si>
  <si>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</si>
  <si>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</si>
  <si>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</si>
  <si>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</si>
  <si>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</si>
  <si>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</si>
  <si>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</si>
  <si>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</si>
  <si>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</si>
  <si>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</si>
  <si>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</si>
  <si>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</si>
  <si>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</si>
  <si>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</si>
  <si>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</si>
  <si>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</si>
  <si>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</si>
  <si>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</si>
  <si>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</si>
  <si>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</si>
  <si>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</si>
  <si>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</si>
  <si>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</si>
  <si>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</si>
  <si>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</si>
  <si>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</si>
  <si>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</si>
  <si>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</si>
  <si>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</si>
  <si>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</si>
  <si>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</si>
  <si>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</si>
  <si>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</si>
  <si>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</si>
  <si>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</si>
  <si>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</si>
  <si>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</si>
  <si>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</si>
  <si>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</si>
  <si>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</si>
  <si>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</si>
  <si>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</si>
  <si>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</si>
  <si>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</si>
  <si>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</si>
  <si>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</si>
  <si>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</si>
  <si>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</si>
  <si>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</si>
  <si>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</si>
  <si>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</si>
  <si>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</si>
  <si>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</si>
  <si>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</si>
  <si>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</si>
  <si>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</si>
  <si>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</si>
  <si>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</si>
  <si>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</si>
  <si>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</si>
  <si>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</si>
  <si>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</si>
  <si>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</si>
  <si>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</si>
  <si>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</si>
  <si>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</si>
  <si>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</si>
  <si>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</si>
  <si>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</si>
  <si>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</si>
  <si>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</si>
  <si>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</si>
  <si>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</si>
  <si>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</si>
  <si>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</si>
  <si>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</si>
  <si>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</si>
  <si>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</si>
  <si>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</si>
  <si>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</si>
  <si>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</si>
  <si>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</si>
  <si>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</si>
  <si>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</si>
  <si>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</si>
  <si>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</si>
  <si>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</si>
  <si>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</si>
  <si>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</si>
  <si>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</si>
  <si>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</si>
  <si>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</si>
  <si>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</si>
  <si>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</si>
  <si>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</si>
  <si>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</si>
  <si>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</si>
  <si>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</si>
  <si>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</si>
  <si>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</si>
  <si>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</si>
  <si>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</si>
  <si>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</si>
  <si>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</si>
  <si>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</si>
  <si>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</si>
  <si>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</si>
  <si>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</si>
  <si>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</si>
  <si>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</si>
  <si>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</si>
  <si>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</si>
  <si>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</si>
  <si>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</si>
  <si>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</si>
  <si>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</si>
  <si>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</si>
  <si>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</si>
  <si>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</si>
  <si>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</si>
  <si>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</si>
  <si>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</si>
  <si>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</si>
  <si>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</si>
  <si>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</si>
  <si>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</si>
  <si>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</si>
  <si>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</si>
  <si>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</si>
  <si>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</si>
  <si>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</si>
  <si>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</si>
  <si>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</si>
  <si>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</si>
  <si>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</si>
  <si>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</si>
  <si>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</si>
  <si>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</si>
  <si>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</si>
  <si>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</si>
  <si>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</si>
  <si>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</si>
  <si>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</si>
  <si>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</si>
  <si>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</si>
  <si>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</si>
  <si>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</si>
  <si>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</si>
  <si>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</si>
  <si>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</si>
  <si>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</si>
  <si>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</si>
  <si>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</si>
  <si>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</si>
  <si>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</si>
  <si>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</si>
  <si>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</si>
  <si>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</si>
  <si>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</si>
  <si>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</si>
  <si>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</si>
  <si>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</si>
  <si>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</si>
  <si>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</si>
  <si>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</si>
  <si>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</si>
  <si>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</si>
  <si>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</si>
  <si>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</si>
  <si>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</si>
  <si>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</si>
  <si>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</si>
  <si>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</si>
  <si>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</si>
  <si>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</si>
  <si>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</si>
  <si>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</si>
  <si>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</si>
  <si>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</si>
  <si>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</si>
  <si>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</si>
  <si>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</si>
  <si>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</si>
  <si>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</si>
  <si>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</si>
  <si>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</si>
  <si>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</si>
  <si>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</si>
  <si>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</si>
  <si>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</si>
  <si>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</si>
  <si>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</si>
  <si>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</si>
  <si>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</si>
  <si>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</si>
  <si>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</si>
  <si>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</si>
  <si>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</si>
  <si>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</si>
  <si>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</si>
  <si>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</si>
  <si>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</si>
  <si>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</si>
  <si>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</si>
  <si>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</si>
  <si>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</si>
  <si>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</si>
  <si>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</si>
  <si>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</si>
  <si>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</si>
  <si>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</si>
  <si>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</si>
  <si>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</si>
  <si>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</si>
  <si>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</si>
  <si>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</si>
  <si>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</si>
  <si>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</si>
  <si>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</si>
  <si>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</si>
  <si>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</si>
  <si>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</si>
  <si>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</si>
  <si>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</si>
  <si>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</si>
  <si>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</si>
  <si>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</si>
  <si>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</si>
  <si>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</si>
  <si>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</si>
  <si>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</si>
  <si>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</si>
  <si>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</si>
  <si>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</si>
  <si>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</si>
  <si>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</si>
  <si>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</si>
  <si>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</si>
  <si>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</si>
  <si>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</si>
  <si>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</si>
  <si>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</si>
  <si>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</si>
  <si>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</si>
  <si>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</si>
  <si>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</si>
  <si>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</si>
  <si>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</si>
  <si>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</si>
  <si>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</si>
  <si>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</si>
  <si>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</si>
  <si>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</si>
  <si>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</si>
  <si>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</si>
  <si>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</si>
  <si>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</si>
  <si>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</si>
  <si>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</si>
  <si>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</si>
  <si>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</si>
  <si>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</si>
  <si>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</si>
  <si>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</si>
  <si>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</si>
  <si>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</si>
  <si>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</si>
  <si>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</si>
  <si>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</si>
  <si>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</si>
  <si>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</si>
  <si>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</si>
  <si>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</si>
  <si>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</si>
  <si>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</si>
  <si>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</si>
  <si>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</si>
  <si>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</si>
  <si>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</si>
  <si>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</si>
  <si>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</si>
  <si>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</si>
  <si>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</si>
  <si>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</si>
  <si>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</si>
  <si>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</si>
  <si>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</si>
  <si>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</si>
  <si>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</si>
  <si>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</si>
  <si>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</si>
  <si>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</si>
  <si>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</si>
  <si>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</si>
  <si>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</si>
  <si>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</si>
  <si>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</si>
  <si>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</si>
  <si>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</si>
  <si>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</si>
  <si>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</si>
  <si>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</si>
  <si>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</si>
  <si>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</si>
  <si>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</si>
  <si>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</si>
  <si>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</si>
  <si>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</si>
  <si>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</si>
  <si>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</si>
  <si>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</si>
  <si>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</si>
  <si>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</si>
  <si>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</si>
  <si>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</si>
  <si>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</si>
  <si>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</si>
  <si>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</si>
  <si>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</si>
  <si>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</si>
  <si>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</si>
  <si>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</si>
  <si>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</si>
  <si>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</si>
  <si>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</si>
  <si>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</si>
  <si>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</si>
  <si>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</si>
  <si>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</si>
  <si>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</si>
  <si>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</si>
  <si>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</si>
  <si>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</si>
  <si>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</si>
  <si>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</si>
  <si>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</si>
  <si>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</si>
  <si>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</si>
  <si>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</si>
  <si>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</si>
  <si>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</si>
  <si>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</si>
  <si>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</si>
  <si>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</si>
  <si>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</si>
  <si>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</si>
  <si>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</si>
  <si>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</si>
  <si>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</si>
  <si>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</si>
  <si>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</si>
  <si>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</si>
  <si>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</si>
  <si>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</si>
  <si>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</si>
  <si>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</si>
  <si>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</si>
  <si>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</si>
  <si>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</si>
  <si>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</si>
  <si>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</si>
  <si>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</si>
  <si>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</si>
  <si>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</si>
  <si>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</si>
  <si>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</si>
  <si>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</si>
  <si>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</si>
  <si>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</si>
  <si>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</si>
  <si>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</si>
  <si>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</si>
  <si>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</si>
  <si>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</si>
  <si>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</si>
  <si>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</si>
  <si>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</si>
  <si>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</si>
  <si>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</si>
  <si>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</si>
  <si>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</si>
  <si>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</si>
  <si>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</si>
  <si>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</si>
  <si>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</si>
  <si>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</si>
  <si>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</si>
  <si>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</si>
  <si>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</si>
  <si>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</si>
  <si>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</si>
  <si>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</si>
  <si>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</si>
  <si>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</si>
  <si>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</si>
  <si>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</si>
  <si>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</si>
  <si>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</si>
  <si>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</si>
  <si>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</si>
  <si>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</si>
  <si>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</si>
  <si>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</si>
  <si>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</si>
  <si>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</si>
  <si>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</si>
  <si>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</si>
  <si>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</si>
  <si>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</si>
  <si>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</si>
  <si>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</si>
  <si>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</si>
  <si>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</si>
  <si>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</si>
  <si>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</si>
  <si>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</si>
  <si>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</si>
  <si>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</si>
  <si>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</si>
  <si>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</si>
  <si>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</si>
  <si>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</si>
  <si>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</si>
  <si>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</si>
  <si>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</si>
  <si>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</si>
  <si>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</si>
  <si>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</si>
  <si>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</si>
  <si>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</si>
  <si>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</si>
  <si>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</si>
  <si>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</si>
  <si>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</si>
  <si>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</si>
  <si>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</si>
  <si>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</si>
  <si>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</si>
  <si>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</si>
  <si>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</si>
  <si>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</si>
  <si>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</si>
  <si>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</si>
  <si>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</si>
  <si>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</si>
  <si>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</si>
  <si>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</si>
  <si>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</si>
  <si>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</si>
  <si>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</si>
  <si>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</si>
  <si>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</si>
  <si>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</si>
  <si>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</si>
  <si>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</si>
  <si>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</si>
  <si>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</si>
  <si>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</si>
  <si>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</si>
  <si>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</si>
  <si>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</si>
  <si>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</si>
  <si>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</si>
  <si>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</si>
  <si>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</si>
  <si>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</si>
  <si>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</si>
  <si>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</si>
  <si>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</si>
  <si>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</si>
  <si>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</si>
  <si>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</si>
  <si>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</si>
  <si>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</si>
  <si>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</si>
  <si>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</si>
  <si>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</si>
  <si>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</si>
  <si>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</si>
  <si>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</si>
  <si>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</si>
  <si>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</si>
  <si>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</si>
  <si>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</si>
  <si>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</si>
  <si>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</si>
  <si>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</si>
  <si>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</si>
  <si>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</si>
  <si>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</si>
  <si>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</si>
  <si>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</si>
  <si>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</si>
  <si>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</si>
  <si>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</si>
  <si>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</si>
  <si>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</si>
  <si>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</si>
  <si>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</si>
  <si>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</si>
  <si>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</si>
  <si>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</si>
  <si>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</si>
  <si>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</si>
  <si>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</si>
  <si>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</si>
  <si>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</si>
  <si>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</si>
  <si>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</si>
  <si>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</si>
  <si>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</si>
  <si>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</si>
  <si>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</si>
  <si>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</si>
  <si>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</si>
  <si>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</si>
  <si>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</si>
  <si>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</si>
  <si>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</si>
  <si>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</si>
  <si>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</si>
  <si>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</si>
  <si>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</si>
  <si>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</si>
  <si>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</si>
  <si>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</si>
  <si>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</si>
  <si>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</si>
  <si>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</si>
  <si>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</si>
  <si>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</si>
  <si>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</si>
  <si>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</si>
  <si>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</si>
  <si>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</si>
  <si>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</si>
  <si>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</si>
  <si>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</si>
  <si>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</si>
  <si>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</si>
  <si>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</si>
  <si>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</si>
  <si>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</si>
  <si>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</si>
  <si>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</si>
  <si>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</si>
  <si>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</si>
  <si>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</si>
  <si>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</si>
  <si>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</si>
  <si>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</si>
  <si>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</si>
  <si>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</si>
  <si>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</si>
  <si>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</si>
  <si>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</si>
  <si>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</si>
  <si>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</si>
  <si>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</si>
  <si>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</si>
  <si>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</si>
  <si>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</si>
  <si>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</si>
  <si>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</si>
  <si>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</si>
  <si>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</si>
  <si>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</si>
  <si>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</si>
  <si>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</si>
  <si>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</si>
  <si>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</si>
  <si>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</si>
  <si>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</si>
  <si>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</si>
  <si>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</si>
  <si>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</si>
  <si>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</si>
  <si>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</si>
  <si>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</si>
  <si>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</si>
  <si>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</si>
  <si>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</si>
  <si>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</si>
  <si>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</si>
  <si>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</si>
  <si>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</si>
  <si>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</si>
  <si>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</si>
  <si>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</si>
  <si>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</si>
  <si>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</si>
  <si>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</si>
  <si>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</si>
  <si>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</si>
  <si>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</si>
  <si>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</si>
  <si>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</si>
  <si>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</si>
  <si>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</si>
  <si>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</si>
  <si>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</si>
  <si>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</si>
  <si>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</si>
  <si>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</si>
  <si>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</si>
  <si>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</si>
  <si>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</si>
  <si>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</si>
  <si>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</si>
  <si>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</si>
  <si>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</si>
  <si>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</si>
  <si>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</si>
  <si>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</si>
  <si>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</si>
  <si>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</si>
  <si>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</si>
  <si>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</si>
  <si>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</si>
  <si>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</si>
  <si>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</si>
  <si>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</si>
  <si>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</si>
  <si>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</si>
  <si>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</si>
  <si>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</si>
  <si>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</si>
  <si>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</si>
  <si>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</si>
  <si>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</si>
  <si>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</si>
  <si>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</si>
  <si>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</si>
  <si>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</si>
  <si>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</si>
  <si>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</si>
  <si>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</si>
  <si>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</si>
  <si>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</si>
  <si>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</si>
  <si>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</si>
  <si>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</si>
  <si>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</si>
  <si>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</si>
  <si>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</si>
  <si>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</si>
  <si>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</si>
  <si>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</si>
  <si>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</si>
  <si>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</si>
  <si>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</si>
  <si>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</si>
  <si>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</si>
  <si>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</si>
  <si>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</si>
  <si>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</si>
  <si>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</si>
  <si>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</si>
  <si>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</si>
  <si>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</si>
  <si>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</si>
  <si>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</si>
  <si>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</si>
  <si>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</si>
  <si>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</si>
  <si>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</si>
  <si>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</si>
  <si>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</si>
  <si>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</si>
  <si>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</si>
  <si>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</si>
  <si>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</si>
  <si>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</si>
  <si>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</si>
  <si>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</si>
  <si>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</si>
  <si>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</si>
  <si>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</si>
  <si>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</si>
  <si>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</si>
  <si>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</si>
  <si>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</si>
  <si>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</si>
  <si>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</si>
  <si>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</si>
  <si>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</si>
  <si>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</si>
  <si>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</si>
  <si>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</si>
  <si>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</si>
  <si>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</si>
  <si>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</si>
  <si>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</si>
  <si>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</si>
  <si>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</si>
  <si>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</si>
  <si>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</si>
  <si>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</si>
  <si>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</si>
  <si>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</si>
  <si>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</si>
  <si>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</si>
  <si>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</si>
  <si>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</si>
  <si>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</si>
  <si>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</si>
  <si>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</si>
  <si>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</si>
  <si>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</si>
  <si>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</si>
  <si>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</si>
  <si>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</si>
  <si>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</si>
  <si>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</si>
  <si>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</si>
  <si>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</si>
  <si>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</si>
  <si>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</si>
  <si>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</si>
  <si>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</si>
  <si>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</si>
  <si>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</si>
  <si>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</si>
  <si>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</si>
  <si>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</si>
  <si>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</si>
  <si>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</si>
  <si>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</si>
  <si>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</si>
  <si>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</si>
  <si>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</si>
  <si>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</si>
  <si>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</si>
  <si>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</si>
  <si>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</si>
  <si>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</si>
  <si>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</si>
  <si>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</si>
  <si>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</si>
  <si>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</si>
  <si>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</si>
  <si>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</si>
  <si>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</si>
  <si>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</si>
  <si>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</si>
  <si>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</si>
  <si>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</si>
  <si>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</si>
  <si>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</si>
  <si>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</si>
  <si>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</si>
  <si>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</si>
  <si>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</si>
  <si>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</si>
  <si>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</si>
  <si>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</si>
  <si>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</si>
  <si>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</si>
  <si>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</si>
  <si>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</si>
  <si>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</si>
  <si>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</si>
  <si>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</si>
  <si>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</si>
  <si>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</si>
  <si>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</si>
  <si>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</si>
  <si>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</si>
  <si>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</si>
  <si>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</si>
  <si>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</si>
  <si>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</si>
  <si>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</si>
  <si>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</si>
  <si>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</si>
  <si>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</si>
  <si>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</si>
  <si>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</si>
  <si>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</si>
  <si>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</si>
  <si>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</si>
  <si>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</si>
  <si>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</si>
  <si>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</si>
  <si>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</si>
  <si>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</si>
  <si>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</si>
  <si>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</si>
  <si>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</si>
  <si>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</si>
  <si>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</si>
  <si>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</si>
  <si>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</si>
  <si>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</si>
  <si>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</si>
  <si>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</si>
  <si>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</si>
  <si>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</si>
  <si>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</si>
  <si>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</si>
  <si>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</si>
  <si>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</si>
  <si>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</si>
  <si>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</si>
  <si>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</si>
  <si>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</si>
  <si>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</si>
  <si>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</si>
  <si>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</si>
  <si>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</si>
  <si>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</si>
  <si>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</si>
  <si>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</si>
  <si>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</si>
  <si>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</si>
  <si>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</si>
  <si>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</si>
  <si>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</si>
  <si>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</si>
  <si>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</si>
  <si>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</si>
  <si>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</si>
  <si>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</si>
  <si>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</si>
  <si>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</si>
  <si>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</si>
  <si>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</si>
  <si>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</si>
  <si>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</si>
  <si>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</si>
  <si>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</si>
  <si>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</si>
  <si>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</si>
  <si>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</si>
  <si>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</si>
  <si>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</si>
  <si>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</si>
  <si>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</si>
  <si>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</si>
  <si>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</si>
  <si>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</si>
  <si>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</si>
  <si>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</si>
  <si>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</si>
  <si>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</si>
  <si>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</si>
  <si>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</si>
  <si>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</si>
  <si>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</si>
  <si>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</si>
  <si>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</si>
  <si>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</si>
  <si>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</si>
  <si>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</si>
  <si>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</si>
  <si>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</si>
  <si>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</si>
  <si>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</si>
  <si>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</si>
  <si>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</si>
  <si>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</si>
  <si>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</si>
  <si>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</si>
  <si>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</si>
  <si>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</si>
  <si>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</si>
  <si>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</si>
  <si>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</si>
  <si>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</si>
  <si>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</si>
  <si>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</si>
  <si>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</si>
  <si>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</si>
  <si>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</si>
  <si>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</si>
  <si>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</si>
  <si>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</si>
  <si>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</si>
  <si>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</si>
  <si>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</si>
  <si>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</si>
  <si>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</si>
  <si>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</si>
  <si>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</si>
  <si>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</si>
  <si>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</si>
  <si>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</si>
  <si>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</si>
  <si>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</si>
  <si>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</si>
  <si>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</si>
  <si>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</si>
  <si>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</si>
  <si>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</si>
  <si>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</si>
  <si>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</si>
  <si>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</si>
  <si>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</si>
  <si>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</si>
  <si>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</si>
  <si>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</si>
  <si>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</si>
  <si>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</si>
  <si>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</si>
  <si>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</si>
  <si>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</si>
  <si>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</si>
  <si>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</si>
  <si>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</si>
  <si>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</si>
  <si>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</si>
  <si>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</si>
  <si>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</si>
  <si>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</si>
  <si>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</si>
  <si>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</si>
  <si>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</si>
  <si>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</si>
  <si>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</si>
  <si>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</si>
  <si>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</si>
  <si>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</si>
  <si>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</si>
  <si>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</si>
  <si>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</si>
  <si>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</si>
  <si>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</si>
  <si>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</si>
  <si>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</si>
  <si>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</si>
  <si>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</si>
  <si>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</si>
  <si>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</si>
  <si>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</si>
  <si>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</si>
  <si>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</si>
  <si>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</si>
  <si>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</si>
  <si>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</si>
  <si>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</si>
  <si>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</si>
  <si>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</si>
  <si>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</si>
  <si>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</si>
  <si>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</si>
  <si>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</si>
  <si>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</si>
  <si>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</si>
  <si>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</si>
  <si>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</si>
  <si>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</si>
  <si>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</si>
  <si>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</si>
  <si>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</si>
  <si>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</si>
  <si>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</si>
  <si>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</si>
  <si>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</si>
  <si>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</si>
  <si>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</si>
  <si>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</si>
  <si>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</si>
  <si>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</si>
  <si>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</si>
  <si>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</si>
  <si>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</si>
  <si>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</si>
  <si>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</si>
  <si>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</si>
  <si>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</si>
  <si>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</si>
  <si>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</si>
  <si>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</si>
  <si>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</si>
  <si>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</si>
  <si>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</si>
  <si>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</si>
  <si>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</si>
  <si>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</si>
  <si>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</si>
  <si>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</si>
  <si>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</si>
  <si>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</si>
  <si>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</si>
  <si>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</si>
  <si>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</si>
  <si>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</si>
  <si>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</si>
  <si>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</si>
  <si>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</si>
  <si>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</si>
  <si>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</si>
  <si>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</si>
  <si>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</si>
  <si>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</si>
  <si>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</si>
  <si>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</si>
  <si>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</si>
  <si>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</si>
  <si>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</si>
  <si>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</si>
  <si>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</si>
  <si>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</si>
  <si>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</si>
  <si>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</si>
  <si>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</si>
  <si>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</si>
  <si>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</si>
  <si>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</si>
  <si>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</si>
  <si>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</si>
  <si>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</si>
  <si>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</si>
  <si>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</si>
  <si>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</si>
  <si>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</si>
  <si>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</si>
  <si>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</si>
  <si>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</si>
  <si>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</si>
  <si>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</si>
  <si>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</si>
  <si>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</si>
  <si>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</si>
  <si>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</si>
  <si>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</si>
  <si>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</si>
  <si>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</si>
  <si>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</si>
  <si>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</si>
  <si>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</si>
  <si>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</si>
  <si>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</si>
  <si>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</si>
  <si>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</si>
  <si>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</si>
  <si>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</si>
  <si>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</si>
  <si>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</si>
  <si>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</si>
  <si>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</si>
  <si>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</si>
  <si>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</si>
  <si>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</si>
  <si>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</si>
  <si>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</si>
  <si>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</si>
  <si>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</si>
  <si>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</si>
  <si>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</si>
  <si>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</si>
  <si>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</si>
  <si>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</si>
  <si>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</si>
  <si>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</si>
  <si>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</si>
  <si>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</si>
  <si>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</si>
  <si>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</si>
  <si>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</si>
  <si>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</si>
  <si>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</si>
  <si>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</si>
  <si>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</si>
  <si>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</si>
  <si>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</si>
  <si>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</si>
  <si>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</si>
  <si>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</si>
  <si>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</si>
  <si>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</si>
  <si>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</si>
  <si>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</si>
  <si>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</si>
  <si>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</si>
  <si>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</si>
  <si>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</si>
  <si>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</si>
  <si>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</si>
  <si>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</si>
  <si>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</si>
  <si>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</si>
  <si>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</si>
  <si>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</si>
  <si>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</si>
  <si>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</si>
  <si>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</si>
  <si>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</si>
  <si>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</si>
  <si>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</si>
  <si>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</si>
  <si>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</si>
  <si>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</si>
  <si>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</si>
  <si>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</si>
  <si>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</si>
  <si>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</si>
  <si>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</si>
  <si>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</si>
  <si>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</si>
  <si>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</si>
  <si>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</si>
  <si>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</si>
  <si>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</si>
  <si>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</si>
  <si>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</si>
  <si>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</si>
  <si>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</si>
  <si>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</si>
  <si>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</si>
  <si>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</si>
  <si>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</si>
  <si>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</si>
  <si>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</si>
  <si>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</si>
  <si>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</si>
  <si>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</si>
  <si>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</si>
  <si>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</si>
  <si>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</si>
  <si>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</si>
  <si>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</si>
  <si>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</si>
  <si>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</si>
  <si>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</si>
  <si>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</si>
  <si>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</si>
  <si>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</si>
  <si>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</si>
  <si>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</si>
  <si>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</si>
  <si>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</si>
  <si>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</si>
  <si>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</si>
  <si>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</si>
  <si>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</si>
  <si>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</si>
  <si>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</si>
  <si>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</si>
  <si>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</si>
  <si>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</si>
  <si>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</si>
  <si>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</si>
  <si>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</si>
  <si>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</si>
  <si>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</si>
  <si>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</si>
  <si>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</si>
  <si>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</si>
  <si>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</si>
  <si>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</si>
  <si>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</si>
  <si>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</si>
  <si>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</si>
  <si>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</si>
  <si>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</si>
  <si>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</si>
  <si>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</si>
  <si>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</si>
  <si>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</si>
  <si>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</si>
  <si>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</si>
  <si>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</si>
  <si>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</si>
  <si>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</si>
  <si>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</si>
  <si>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</si>
  <si>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</si>
  <si>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</si>
  <si>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</si>
  <si>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</si>
  <si>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</si>
  <si>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</si>
  <si>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</si>
  <si>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</si>
  <si>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</si>
  <si>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</si>
  <si>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</si>
  <si>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</si>
  <si>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</si>
  <si>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</si>
  <si>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</si>
  <si>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</si>
  <si>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</si>
  <si>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</si>
  <si>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</si>
  <si>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</si>
  <si>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</si>
  <si>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</si>
  <si>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</si>
  <si>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</si>
  <si>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</si>
  <si>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</si>
  <si>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</si>
  <si>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</si>
  <si>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</si>
  <si>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</si>
  <si>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</si>
  <si>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</si>
  <si>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</si>
  <si>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</si>
  <si>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</si>
  <si>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</si>
  <si>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</si>
  <si>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</si>
  <si>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</si>
  <si>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</si>
  <si>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</si>
  <si>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</si>
  <si>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</si>
  <si>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</si>
  <si>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</si>
  <si>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</si>
  <si>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</si>
  <si>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</si>
  <si>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</si>
  <si>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</si>
  <si>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</si>
  <si>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</si>
  <si>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</si>
  <si>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</si>
  <si>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</si>
  <si>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</si>
  <si>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</si>
  <si>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</si>
  <si>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</si>
  <si>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</si>
  <si>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</si>
  <si>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</si>
  <si>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</si>
  <si>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</si>
  <si>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</si>
  <si>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</si>
  <si>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</si>
  <si>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</si>
  <si>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</si>
  <si>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</si>
  <si>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</si>
  <si>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</si>
  <si>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</si>
  <si>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</si>
  <si>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</si>
  <si>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</si>
  <si>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</si>
  <si>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</si>
  <si>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</si>
  <si>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</si>
  <si>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</si>
  <si>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</si>
  <si>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</si>
  <si>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</si>
  <si>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</si>
  <si>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</si>
  <si>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</si>
  <si>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</si>
  <si>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</si>
  <si>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</si>
  <si>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</si>
  <si>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</si>
  <si>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</si>
  <si>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</si>
  <si>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</si>
  <si>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</si>
  <si>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</si>
  <si>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</si>
  <si>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</si>
  <si>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</si>
  <si>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</si>
  <si>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</si>
  <si>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</si>
  <si>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</si>
  <si>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</si>
  <si>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</si>
  <si>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</si>
  <si>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</si>
  <si>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</si>
  <si>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</si>
  <si>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</si>
  <si>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</si>
  <si>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</si>
  <si>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</si>
  <si>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</si>
  <si>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</si>
  <si>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</si>
  <si>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</si>
  <si>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</si>
  <si>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</si>
  <si>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</si>
  <si>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</si>
  <si>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</si>
  <si>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</si>
  <si>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</si>
  <si>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</si>
  <si>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</si>
  <si>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</si>
  <si>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</si>
  <si>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</si>
  <si>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</si>
  <si>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</si>
  <si>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</si>
  <si>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</si>
  <si>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</si>
  <si>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</si>
  <si>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</si>
  <si>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</si>
  <si>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</si>
  <si>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</si>
  <si>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</si>
  <si>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</si>
  <si>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</si>
  <si>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</si>
  <si>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</si>
  <si>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</si>
  <si>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</si>
  <si>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</si>
  <si>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</si>
  <si>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</si>
  <si>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</si>
  <si>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</si>
  <si>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</si>
  <si>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</si>
  <si>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</si>
  <si>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</si>
  <si>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</si>
  <si>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</si>
  <si>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</si>
  <si>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</si>
  <si>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</si>
  <si>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</si>
  <si>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</si>
  <si>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</si>
  <si>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</si>
  <si>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</si>
  <si>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</si>
  <si>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</si>
  <si>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</si>
  <si>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</si>
  <si>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</si>
  <si>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</si>
  <si>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</si>
  <si>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</si>
  <si>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</si>
  <si>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</si>
  <si>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</si>
  <si>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</si>
  <si>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</si>
  <si>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</si>
  <si>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</si>
  <si>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</si>
  <si>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</si>
  <si>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</si>
  <si>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</si>
  <si>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</si>
  <si>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</si>
  <si>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</si>
  <si>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</si>
  <si>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</si>
  <si>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</si>
  <si>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</si>
  <si>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</si>
  <si>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</si>
  <si>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</si>
  <si>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</si>
  <si>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</si>
  <si>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</si>
  <si>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</si>
  <si>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</si>
  <si>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</si>
  <si>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</si>
  <si>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</si>
  <si>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</si>
  <si>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</si>
  <si>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</si>
  <si>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</si>
  <si>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</si>
  <si>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</si>
  <si>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</si>
  <si>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</si>
  <si>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</si>
  <si>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</si>
  <si>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</si>
  <si>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</si>
  <si>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</si>
  <si>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</si>
  <si>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</si>
  <si>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</si>
  <si>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</si>
  <si>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</si>
  <si>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</si>
  <si>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</si>
  <si>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</si>
  <si>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</si>
  <si>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</si>
  <si>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</si>
  <si>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</si>
  <si>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</si>
  <si>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</si>
  <si>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</si>
  <si>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</si>
  <si>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</si>
  <si>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</si>
  <si>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</si>
  <si>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</si>
  <si>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</si>
  <si>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</si>
  <si>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</si>
  <si>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</si>
  <si>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</si>
  <si>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</si>
  <si>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</si>
  <si>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</si>
  <si>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</si>
  <si>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</si>
  <si>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</si>
  <si>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</si>
  <si>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</si>
  <si>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</si>
  <si>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</si>
  <si>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</si>
  <si>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</si>
  <si>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</si>
  <si>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</si>
  <si>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</si>
  <si>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</si>
  <si>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</si>
  <si>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</si>
  <si>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</si>
  <si>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</si>
  <si>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</si>
  <si>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</si>
  <si>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</si>
  <si>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</si>
  <si>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</si>
  <si>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</si>
  <si>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</si>
  <si>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</si>
  <si>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</si>
  <si>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</si>
  <si>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</si>
  <si>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</si>
  <si>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</si>
  <si>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</si>
  <si>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</si>
  <si>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</si>
  <si>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</si>
  <si>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</si>
  <si>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</si>
  <si>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</si>
  <si>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</si>
  <si>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</si>
  <si>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</si>
  <si>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</si>
  <si>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</si>
  <si>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</si>
  <si>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</si>
  <si>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</si>
  <si>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</si>
  <si>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</si>
  <si>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</si>
  <si>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</si>
  <si>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</si>
  <si>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</si>
  <si>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</si>
  <si>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</si>
  <si>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</si>
  <si>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</si>
  <si>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</si>
  <si>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</si>
  <si>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</si>
  <si>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</si>
  <si>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</si>
  <si>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</si>
  <si>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</si>
  <si>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</si>
  <si>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</si>
  <si>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</si>
  <si>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</si>
  <si>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</si>
  <si>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</si>
  <si>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</si>
  <si>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</si>
  <si>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</si>
  <si>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</si>
  <si>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</si>
  <si>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</si>
  <si>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</si>
  <si>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</si>
  <si>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</si>
  <si>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</si>
  <si>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</si>
  <si>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</si>
  <si>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</si>
  <si>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</si>
  <si>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</si>
  <si>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</si>
  <si>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</si>
  <si>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</si>
  <si>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</si>
  <si>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</si>
  <si>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</si>
  <si>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</si>
  <si>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</si>
  <si>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</si>
  <si>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</si>
  <si>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</si>
  <si>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</si>
  <si>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</si>
  <si>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</si>
  <si>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</si>
  <si>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</si>
  <si>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</si>
  <si>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</si>
  <si>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</si>
  <si>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</si>
  <si>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</si>
  <si>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</si>
  <si>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</si>
  <si>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</si>
  <si>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</si>
  <si>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</si>
  <si>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</si>
  <si>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</si>
  <si>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</si>
  <si>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</si>
  <si>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</si>
  <si>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</si>
  <si>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</si>
  <si>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</si>
  <si>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</si>
  <si>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</si>
  <si>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</si>
  <si>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</si>
  <si>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</si>
  <si>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</si>
  <si>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</si>
  <si>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</si>
  <si>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</si>
  <si>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</si>
  <si>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</si>
  <si>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</si>
  <si>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</si>
  <si>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</si>
  <si>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</si>
  <si>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</si>
  <si>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</si>
  <si>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</si>
  <si>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</si>
  <si>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</si>
  <si>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</si>
  <si>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</si>
  <si>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</si>
  <si>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</si>
  <si>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</si>
  <si>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</si>
  <si>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</si>
  <si>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</si>
  <si>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</si>
  <si>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</si>
  <si>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</si>
  <si>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</si>
  <si>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</si>
  <si>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</si>
  <si>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</si>
  <si>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</si>
  <si>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</si>
  <si>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</si>
  <si>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</si>
  <si>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</si>
  <si>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</si>
  <si>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</si>
  <si>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</si>
  <si>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</si>
  <si>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</si>
  <si>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</si>
  <si>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</si>
  <si>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</si>
  <si>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</si>
  <si>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</si>
  <si>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</si>
  <si>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</si>
  <si>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</si>
  <si>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</si>
  <si>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</si>
  <si>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</si>
  <si>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</si>
  <si>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</si>
  <si>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</si>
  <si>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</si>
  <si>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</si>
  <si>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</si>
  <si>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</si>
  <si>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</si>
  <si>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</si>
  <si>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</si>
  <si>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</si>
  <si>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</si>
  <si>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</si>
  <si>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</si>
  <si>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</si>
  <si>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</si>
  <si>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</si>
  <si>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</si>
  <si>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</si>
  <si>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</si>
  <si>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</si>
  <si>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</si>
  <si>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</si>
  <si>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</si>
  <si>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</si>
  <si>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</si>
  <si>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</si>
  <si>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</si>
  <si>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</si>
  <si>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</si>
  <si>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</si>
  <si>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</si>
  <si>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</si>
  <si>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</si>
  <si>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</si>
  <si>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</si>
  <si>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</si>
  <si>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</si>
  <si>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</si>
  <si>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</si>
  <si>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</si>
  <si>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</si>
  <si>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</si>
  <si>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</si>
  <si>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</si>
  <si>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</si>
  <si>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</si>
  <si>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</si>
  <si>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</si>
  <si>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</si>
  <si>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</si>
  <si>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</si>
  <si>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</si>
  <si>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</si>
  <si>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</si>
  <si>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</si>
  <si>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</si>
  <si>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</si>
  <si>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</si>
  <si>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</si>
  <si>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</si>
  <si>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</si>
  <si>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</si>
  <si>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</si>
  <si>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</si>
  <si>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</si>
  <si>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</si>
  <si>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</si>
  <si>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</si>
  <si>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</si>
  <si>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</si>
  <si>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</si>
  <si>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</si>
  <si>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</si>
  <si>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</si>
  <si>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</si>
  <si>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</si>
  <si>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</si>
  <si>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</si>
  <si>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</si>
  <si>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</si>
  <si>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</si>
  <si>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</si>
  <si>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</si>
  <si>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</si>
  <si>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</si>
  <si>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</si>
  <si>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</si>
  <si>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</si>
  <si>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</si>
  <si>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</si>
  <si>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</si>
  <si>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</si>
  <si>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</si>
  <si>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</si>
  <si>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</si>
  <si>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</si>
  <si>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</si>
  <si>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</si>
  <si>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</si>
  <si>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</si>
  <si>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</si>
  <si>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</si>
  <si>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</si>
  <si>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</si>
  <si>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</si>
  <si>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</si>
  <si>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</si>
  <si>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</si>
  <si>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</si>
  <si>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</si>
  <si>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</si>
  <si>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</si>
  <si>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</si>
  <si>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</si>
  <si>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</si>
  <si>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</si>
  <si>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</si>
  <si>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</si>
  <si>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</si>
  <si>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</si>
  <si>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</si>
  <si>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</si>
  <si>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</si>
  <si>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</si>
  <si>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</si>
  <si>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</si>
  <si>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</si>
  <si>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</si>
  <si>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</si>
  <si>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</si>
  <si>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</si>
  <si>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</si>
  <si>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</si>
  <si>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</si>
  <si>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</si>
  <si>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</si>
  <si>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</si>
  <si>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</si>
  <si>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</si>
  <si>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</si>
  <si>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</si>
  <si>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</si>
  <si>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</si>
  <si>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</si>
  <si>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</si>
  <si>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</si>
  <si>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</si>
  <si>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</si>
  <si>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</si>
  <si>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</si>
  <si>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</si>
  <si>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</si>
  <si>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</si>
  <si>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</si>
  <si>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</si>
  <si>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</si>
  <si>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</si>
  <si>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</si>
  <si>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</si>
  <si>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</si>
  <si>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</si>
  <si>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</si>
  <si>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</si>
  <si>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</si>
  <si>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</si>
  <si>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</si>
  <si>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</si>
  <si>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</si>
  <si>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</si>
  <si>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</si>
  <si>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</si>
  <si>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</si>
  <si>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</si>
  <si>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</si>
  <si>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</si>
  <si>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</si>
  <si>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</si>
  <si>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</si>
  <si>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</si>
  <si>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</si>
  <si>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</si>
  <si>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</si>
  <si>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</si>
  <si>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</si>
  <si>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</si>
  <si>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</si>
  <si>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</si>
  <si>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</si>
  <si>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</si>
  <si>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</si>
  <si>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</si>
  <si>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</si>
  <si>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</si>
  <si>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</si>
  <si>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</si>
  <si>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</si>
  <si>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</si>
  <si>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</si>
  <si>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</si>
  <si>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</si>
  <si>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</si>
  <si>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</si>
  <si>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</si>
  <si>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</si>
  <si>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</si>
  <si>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</si>
  <si>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</si>
  <si>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</si>
  <si>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</si>
  <si>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</si>
  <si>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</si>
  <si>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</si>
  <si>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</si>
  <si>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</si>
  <si>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</si>
  <si>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</si>
  <si>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</si>
  <si>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</si>
  <si>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</si>
  <si>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</si>
  <si>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</si>
  <si>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</si>
  <si>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</si>
  <si>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</si>
  <si>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</si>
  <si>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</si>
  <si>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</si>
  <si>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</si>
  <si>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</si>
  <si>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</si>
  <si>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</si>
  <si>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</si>
  <si>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</si>
  <si>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</si>
  <si>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</si>
  <si>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</si>
  <si>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</si>
  <si>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</si>
  <si>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</si>
  <si>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</si>
  <si>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</si>
  <si>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</si>
  <si>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</si>
  <si>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</si>
  <si>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</si>
  <si>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</si>
  <si>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</si>
  <si>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</si>
  <si>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</si>
  <si>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</si>
  <si>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</si>
  <si>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</si>
  <si>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</si>
  <si>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</si>
  <si>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</si>
  <si>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</si>
  <si>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</si>
  <si>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</si>
  <si>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</si>
  <si>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</si>
  <si>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</si>
  <si>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</si>
  <si>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</si>
  <si>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</si>
  <si>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</si>
  <si>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</si>
  <si>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</si>
  <si>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</si>
  <si>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</si>
  <si>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</si>
  <si>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</si>
  <si>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</si>
  <si>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</si>
  <si>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</si>
  <si>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</si>
  <si>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</si>
  <si>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</si>
  <si>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</si>
  <si>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</si>
  <si>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</si>
  <si>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</si>
  <si>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</si>
  <si>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</si>
  <si>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</si>
  <si>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</si>
  <si>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</si>
  <si>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</si>
  <si>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</si>
  <si>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</si>
  <si>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</si>
  <si>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</si>
  <si>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</si>
  <si>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</si>
  <si>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</si>
  <si>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</si>
  <si>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</si>
  <si>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</si>
  <si>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</si>
  <si>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</si>
  <si>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</si>
  <si>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</si>
  <si>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</si>
  <si>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</si>
  <si>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</si>
  <si>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</si>
  <si>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</si>
  <si>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</si>
  <si>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</si>
  <si>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</si>
  <si>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</si>
  <si>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</si>
  <si>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</si>
  <si>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</si>
  <si>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</si>
  <si>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</si>
  <si>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</si>
  <si>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</si>
  <si>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</si>
  <si>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</si>
  <si>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</si>
  <si>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</si>
  <si>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</si>
  <si>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</si>
  <si>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</si>
  <si>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</si>
  <si>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</si>
  <si>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</si>
  <si>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</si>
  <si>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</si>
  <si>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</si>
  <si>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</si>
  <si>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</si>
  <si>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</si>
  <si>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</si>
  <si>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</si>
  <si>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</si>
  <si>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</si>
  <si>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</si>
  <si>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</si>
  <si>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</si>
  <si>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</si>
  <si>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</si>
  <si>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</si>
  <si>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</si>
  <si>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</si>
  <si>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</si>
  <si>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</si>
  <si>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</si>
  <si>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</si>
  <si>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</si>
  <si>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</si>
  <si>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</si>
  <si>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</si>
  <si>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</si>
  <si>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</si>
  <si>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</si>
  <si>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</si>
  <si>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</si>
  <si>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</si>
  <si>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</si>
  <si>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</si>
  <si>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</si>
  <si>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</si>
  <si>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</si>
  <si>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</si>
  <si>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</si>
  <si>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</si>
  <si>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</si>
  <si>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</si>
  <si>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</si>
  <si>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</si>
  <si>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</si>
  <si>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</si>
  <si>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</si>
  <si>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</si>
  <si>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</si>
  <si>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</si>
  <si>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</si>
  <si>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</si>
  <si>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</si>
  <si>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</si>
  <si>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</si>
  <si>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</si>
  <si>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</si>
  <si>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</si>
  <si>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</si>
  <si>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</si>
  <si>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</si>
  <si>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</si>
  <si>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</si>
  <si>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</si>
  <si>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</si>
  <si>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</si>
  <si>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</si>
  <si>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</si>
  <si>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</si>
  <si>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</si>
  <si>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</si>
  <si>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</si>
  <si>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</si>
  <si>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</si>
  <si>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</si>
  <si>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</si>
  <si>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</si>
  <si>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</si>
  <si>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</si>
  <si>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</si>
  <si>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</si>
  <si>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</si>
  <si>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</si>
  <si>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</si>
  <si>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</si>
  <si>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</si>
  <si>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</si>
  <si>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</si>
  <si>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</si>
  <si>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</si>
  <si>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</si>
  <si>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</si>
  <si>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</si>
  <si>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</si>
  <si>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</si>
  <si>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</si>
  <si>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</si>
  <si>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</si>
  <si>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</si>
  <si>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</si>
  <si>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</si>
  <si>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</si>
  <si>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</si>
  <si>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</si>
  <si>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</si>
  <si>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</si>
  <si>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</si>
  <si>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</si>
  <si>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</si>
  <si>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</si>
  <si>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</si>
  <si>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</si>
  <si>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</si>
  <si>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</si>
  <si>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</si>
  <si>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</si>
  <si>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</si>
  <si>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</si>
  <si>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</si>
  <si>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</si>
  <si>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</si>
  <si>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</si>
  <si>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</si>
  <si>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</si>
  <si>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</si>
  <si>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</si>
  <si>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</si>
  <si>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</si>
  <si>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</si>
  <si>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</si>
  <si>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</si>
  <si>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</si>
  <si>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</si>
  <si>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</si>
  <si>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</si>
  <si>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</si>
  <si>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</si>
  <si>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</si>
  <si>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</si>
  <si>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</si>
  <si>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</si>
  <si>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</si>
  <si>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</si>
  <si>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</si>
  <si>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</si>
  <si>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</si>
  <si>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</si>
  <si>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</si>
  <si>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</si>
  <si>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</si>
  <si>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</si>
  <si>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</si>
  <si>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</si>
  <si>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</si>
  <si>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</si>
  <si>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</si>
  <si>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</si>
  <si>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</si>
  <si>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</si>
  <si>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</si>
  <si>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</si>
  <si>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</si>
  <si>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</si>
  <si>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</si>
  <si>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</si>
  <si>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</si>
  <si>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</si>
  <si>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</si>
  <si>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</si>
  <si>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</si>
  <si>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</si>
  <si>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</si>
  <si>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</si>
  <si>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</si>
  <si>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</si>
  <si>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</si>
  <si>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</si>
  <si>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</si>
  <si>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</si>
  <si>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</si>
  <si>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</si>
  <si>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</si>
  <si>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</si>
  <si>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</si>
  <si>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</si>
  <si>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</si>
  <si>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</si>
  <si>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</si>
  <si>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</si>
  <si>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</si>
  <si>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</si>
  <si>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</si>
  <si>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</si>
  <si>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</si>
  <si>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</si>
  <si>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</si>
  <si>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</si>
  <si>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</si>
  <si>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</si>
  <si>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</si>
  <si>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</si>
  <si>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</si>
  <si>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</si>
  <si>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</si>
  <si>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</si>
  <si>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</si>
  <si>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</si>
  <si>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</si>
  <si>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</si>
  <si>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</si>
  <si>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</si>
  <si>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</si>
  <si>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</si>
  <si>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</si>
  <si>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</si>
  <si>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</si>
  <si>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</si>
  <si>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</si>
  <si>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</si>
  <si>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</si>
  <si>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</si>
  <si>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</si>
  <si>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</si>
  <si>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</si>
  <si>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</si>
  <si>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</si>
  <si>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</si>
  <si>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</si>
  <si>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</si>
  <si>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</si>
  <si>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</si>
  <si>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</si>
  <si>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</si>
  <si>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</si>
  <si>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</si>
  <si>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</si>
  <si>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</si>
  <si>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</si>
  <si>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</si>
  <si>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</si>
  <si>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</si>
  <si>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</si>
  <si>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</si>
  <si>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</si>
  <si>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</si>
  <si>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</si>
  <si>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</si>
  <si>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</si>
  <si>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</si>
  <si>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</si>
  <si>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</si>
  <si>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</si>
  <si>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</si>
  <si>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</si>
  <si>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</si>
  <si>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</si>
  <si>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</si>
  <si>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</si>
  <si>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</si>
  <si>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</si>
  <si>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</si>
  <si>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</si>
  <si>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</si>
  <si>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</si>
  <si>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</si>
  <si>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</si>
  <si>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</si>
  <si>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</si>
  <si>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</si>
  <si>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</si>
  <si>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</si>
  <si>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</si>
  <si>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</si>
  <si>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</si>
  <si>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</si>
  <si>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</si>
  <si>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</si>
  <si>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</si>
  <si>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</si>
  <si>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</si>
  <si>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</si>
  <si>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</si>
  <si>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</si>
  <si>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</si>
  <si>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</si>
  <si>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</si>
  <si>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</si>
  <si>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</si>
  <si>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</si>
  <si>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</si>
  <si>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</si>
  <si>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</si>
  <si>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</si>
  <si>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</si>
  <si>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</si>
  <si>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</si>
  <si>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</si>
  <si>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</si>
  <si>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</si>
  <si>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</si>
  <si>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</si>
  <si>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</si>
  <si>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</si>
  <si>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</si>
  <si>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</si>
  <si>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</si>
  <si>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</si>
  <si>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</si>
  <si>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</si>
  <si>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</si>
  <si>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</si>
  <si>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</si>
  <si>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</si>
  <si>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</si>
  <si>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</si>
  <si>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</si>
  <si>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</si>
  <si>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</si>
  <si>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</si>
  <si>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</si>
  <si>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</si>
  <si>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</si>
  <si>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</si>
  <si>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</si>
  <si>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</si>
  <si>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</si>
  <si>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</si>
  <si>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</si>
  <si>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</si>
  <si>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</si>
  <si>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</si>
  <si>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</si>
  <si>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</si>
  <si>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</si>
  <si>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</si>
  <si>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</si>
  <si>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</si>
  <si>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</si>
  <si>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</si>
  <si>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</si>
  <si>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</si>
  <si>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</si>
  <si>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</si>
  <si>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</si>
  <si>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</si>
  <si>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</si>
  <si>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</si>
  <si>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</si>
  <si>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</si>
  <si>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</si>
  <si>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</si>
  <si>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</si>
  <si>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</si>
  <si>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</si>
  <si>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</si>
  <si>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</si>
  <si>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</si>
  <si>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</si>
  <si>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</si>
  <si>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</si>
  <si>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</si>
  <si>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</si>
  <si>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</si>
  <si>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</si>
  <si>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</si>
  <si>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</si>
  <si>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</si>
  <si>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</si>
  <si>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</si>
  <si>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</si>
  <si>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</si>
  <si>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</si>
  <si>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</si>
  <si>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</si>
  <si>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</si>
  <si>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</si>
  <si>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</si>
  <si>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</si>
  <si>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</si>
  <si>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</si>
  <si>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</si>
  <si>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</si>
  <si>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</si>
  <si>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</si>
  <si>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</si>
  <si>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</si>
  <si>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</si>
  <si>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</si>
  <si>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</si>
  <si>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</si>
  <si>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</si>
  <si>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</si>
  <si>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</si>
  <si>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</si>
  <si>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</si>
  <si>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</si>
  <si>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</si>
  <si>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</si>
  <si>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</si>
  <si>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</si>
  <si>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</si>
  <si>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</si>
  <si>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</si>
  <si>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</si>
  <si>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</si>
  <si>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</si>
  <si>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</si>
  <si>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</si>
  <si>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</si>
  <si>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</si>
  <si>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</si>
  <si>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</si>
  <si>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</si>
  <si>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</si>
  <si>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</si>
  <si>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</si>
  <si>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</si>
  <si>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</si>
  <si>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</si>
  <si>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</si>
  <si>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</si>
  <si>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</si>
  <si>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</si>
  <si>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</si>
  <si>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</si>
  <si>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</si>
  <si>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</si>
  <si>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</si>
  <si>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</si>
  <si>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</si>
  <si>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</si>
  <si>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</si>
  <si>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</si>
  <si>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</si>
  <si>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</si>
  <si>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</si>
  <si>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</si>
  <si>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</si>
  <si>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</si>
  <si>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</si>
  <si>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</si>
  <si>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</si>
  <si>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</si>
  <si>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</si>
  <si>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</si>
  <si>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</si>
  <si>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</si>
  <si>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</si>
  <si>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</si>
  <si>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</si>
  <si>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</si>
  <si>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</si>
  <si>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</si>
  <si>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</si>
  <si>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</si>
  <si>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</si>
  <si>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</si>
  <si>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</si>
  <si>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</si>
  <si>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</si>
  <si>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</si>
  <si>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</si>
  <si>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</si>
  <si>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</si>
  <si>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</si>
  <si>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</si>
  <si>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</si>
  <si>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</si>
  <si>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</si>
  <si>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</si>
  <si>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</si>
  <si>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</si>
  <si>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</si>
  <si>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</si>
  <si>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</si>
  <si>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</si>
  <si>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</si>
  <si>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</si>
  <si>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</si>
  <si>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</si>
  <si>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</si>
  <si>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</si>
  <si>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</si>
  <si>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</si>
  <si>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</si>
  <si>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</si>
  <si>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</si>
  <si>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</si>
  <si>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</si>
  <si>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</si>
  <si>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</si>
  <si>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</si>
  <si>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</si>
  <si>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</si>
  <si>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</si>
  <si>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</si>
  <si>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</si>
  <si>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</si>
  <si>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</si>
  <si>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</si>
  <si>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</si>
  <si>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</si>
  <si>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</si>
  <si>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</si>
  <si>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</si>
  <si>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</si>
  <si>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</si>
  <si>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</si>
  <si>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</si>
  <si>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</si>
  <si>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</si>
  <si>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</si>
  <si>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</si>
  <si>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</si>
  <si>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</si>
  <si>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</si>
  <si>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</si>
  <si>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</si>
  <si>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</si>
  <si>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</si>
  <si>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</si>
  <si>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</si>
  <si>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</si>
  <si>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</si>
  <si>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</si>
  <si>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</si>
  <si>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</si>
  <si>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</si>
  <si>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</si>
  <si>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</si>
  <si>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</si>
  <si>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</si>
  <si>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</si>
  <si>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</si>
  <si>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</si>
  <si>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</si>
  <si>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</si>
  <si>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</si>
  <si>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</si>
  <si>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</si>
  <si>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</si>
  <si>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</si>
  <si>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</si>
  <si>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</si>
  <si>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</si>
  <si>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</si>
  <si>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</si>
  <si>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</si>
  <si>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</si>
  <si>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</si>
  <si>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</si>
  <si>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</si>
  <si>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</si>
  <si>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</si>
  <si>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</si>
  <si>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</si>
  <si>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</si>
  <si>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</si>
  <si>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</si>
  <si>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</si>
  <si>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</si>
  <si>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</si>
  <si>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</si>
  <si>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</si>
  <si>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</si>
  <si>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</si>
  <si>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</si>
  <si>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</si>
  <si>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</si>
  <si>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</si>
  <si>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</si>
  <si>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</si>
  <si>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</si>
  <si>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</si>
  <si>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</si>
  <si>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</si>
  <si>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</si>
  <si>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</si>
  <si>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</si>
  <si>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</si>
  <si>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</si>
  <si>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</si>
  <si>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</si>
  <si>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</si>
  <si>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</si>
  <si>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</si>
  <si>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</si>
  <si>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</si>
  <si>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</si>
  <si>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</si>
  <si>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</si>
  <si>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</si>
  <si>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</si>
  <si>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</si>
  <si>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</si>
  <si>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</si>
  <si>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</si>
  <si>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</si>
  <si>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</si>
  <si>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</si>
  <si>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</si>
  <si>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</si>
  <si>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</si>
  <si>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</si>
  <si>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</si>
  <si>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</si>
  <si>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</si>
  <si>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</si>
  <si>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</si>
  <si>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</si>
  <si>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</si>
  <si>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</si>
  <si>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</si>
  <si>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</si>
  <si>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</si>
  <si>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</si>
  <si>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</si>
  <si>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</si>
  <si>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</si>
  <si>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</si>
  <si>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</si>
  <si>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</si>
  <si>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</si>
  <si>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</si>
  <si>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</si>
  <si>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</si>
  <si>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</si>
  <si>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</si>
  <si>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</si>
  <si>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</si>
  <si>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</si>
  <si>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</si>
  <si>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</si>
  <si>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</si>
  <si>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</si>
  <si>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</si>
  <si>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</si>
  <si>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</si>
  <si>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</si>
  <si>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</si>
  <si>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</si>
  <si>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</si>
  <si>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</si>
  <si>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</si>
  <si>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</si>
  <si>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</si>
  <si>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</si>
  <si>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</si>
  <si>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</si>
  <si>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</si>
  <si>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</si>
  <si>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</si>
  <si>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</si>
  <si>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</si>
  <si>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</si>
  <si>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</si>
  <si>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</si>
  <si>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</si>
  <si>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</si>
  <si>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</si>
  <si>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</si>
  <si>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</si>
  <si>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</si>
  <si>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</si>
  <si>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</si>
  <si>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</si>
  <si>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</si>
  <si>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</si>
  <si>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</si>
  <si>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</si>
  <si>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</si>
  <si>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</si>
  <si>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</si>
  <si>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</si>
  <si>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</si>
  <si>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</si>
  <si>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</si>
  <si>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</si>
  <si>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</si>
  <si>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</si>
  <si>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</si>
  <si>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</si>
  <si>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</si>
  <si>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</si>
  <si>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</si>
  <si>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</si>
  <si>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</si>
  <si>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</si>
  <si>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</si>
  <si>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</si>
  <si>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</si>
  <si>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</si>
  <si>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</si>
  <si>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</si>
  <si>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</si>
  <si>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</si>
  <si>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</si>
  <si>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</si>
  <si>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</si>
  <si>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</si>
  <si>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</si>
  <si>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</si>
  <si>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</si>
  <si>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</si>
  <si>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</si>
  <si>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</si>
  <si>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</si>
  <si>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</si>
  <si>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</si>
  <si>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</si>
  <si>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</si>
  <si>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</si>
  <si>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</si>
  <si>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</si>
  <si>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</si>
  <si>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</si>
  <si>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</si>
  <si>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</si>
  <si>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</si>
  <si>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</si>
  <si>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</si>
  <si>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</si>
  <si>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</si>
  <si>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</si>
  <si>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</si>
  <si>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</si>
  <si>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</si>
  <si>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</si>
  <si>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</si>
  <si>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</si>
  <si>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</si>
  <si>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</si>
  <si>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</si>
  <si>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</si>
  <si>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</si>
  <si>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</si>
  <si>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</si>
  <si>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</si>
  <si>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</si>
  <si>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</si>
  <si>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</si>
  <si>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</si>
  <si>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</si>
  <si>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</si>
  <si>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</si>
  <si>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</si>
  <si>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</si>
  <si>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</si>
  <si>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</si>
  <si>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</si>
  <si>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</si>
  <si>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</si>
  <si>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</si>
  <si>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</si>
  <si>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</si>
  <si>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</si>
  <si>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</si>
  <si>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</si>
  <si>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</si>
  <si>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</si>
  <si>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</si>
  <si>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</si>
  <si>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</si>
  <si>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</si>
  <si>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</si>
  <si>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</si>
  <si>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</si>
  <si>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</si>
  <si>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</si>
  <si>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</si>
  <si>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</si>
  <si>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</si>
  <si>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</si>
  <si>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</si>
  <si>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</si>
  <si>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</si>
  <si>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</si>
  <si>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</si>
  <si>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</si>
  <si>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</si>
  <si>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</si>
  <si>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</si>
  <si>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</si>
  <si>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</si>
  <si>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</si>
  <si>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</si>
  <si>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</si>
  <si>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</si>
  <si>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</si>
  <si>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</si>
  <si>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</si>
  <si>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</si>
  <si>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</si>
  <si>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</si>
  <si>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</si>
  <si>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</si>
  <si>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</si>
  <si>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</si>
  <si>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</si>
  <si>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</si>
  <si>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</si>
  <si>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</si>
  <si>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</si>
  <si>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</si>
  <si>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</si>
  <si>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</si>
  <si>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</si>
  <si>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</si>
  <si>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</si>
  <si>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</si>
  <si>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</si>
  <si>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</si>
  <si>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</si>
  <si>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</si>
  <si>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</si>
  <si>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</si>
  <si>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</si>
  <si>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</si>
  <si>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</si>
  <si>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</si>
  <si>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</si>
  <si>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</si>
  <si>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</si>
  <si>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</si>
  <si>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</si>
  <si>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</si>
  <si>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</si>
  <si>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</si>
  <si>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</si>
  <si>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</si>
  <si>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</si>
  <si>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</si>
  <si>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</si>
  <si>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</si>
  <si>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</si>
  <si>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</si>
  <si>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</si>
  <si>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</si>
  <si>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</si>
  <si>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</si>
  <si>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</si>
  <si>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</si>
  <si>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</si>
  <si>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</si>
  <si>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</si>
  <si>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</si>
  <si>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</si>
  <si>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</si>
  <si>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</si>
  <si>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</si>
  <si>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</si>
  <si>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</si>
  <si>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</si>
  <si>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</si>
  <si>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</si>
  <si>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</si>
  <si>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</si>
  <si>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</si>
  <si>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</si>
  <si>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</si>
  <si>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</si>
  <si>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</si>
  <si>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</si>
  <si>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</si>
  <si>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</si>
  <si>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</si>
  <si>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</si>
  <si>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</si>
  <si>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</si>
  <si>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</si>
  <si>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</si>
  <si>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</si>
  <si>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</si>
  <si>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</si>
  <si>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</si>
  <si>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</si>
  <si>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</si>
  <si>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</si>
  <si>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</si>
  <si>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</si>
  <si>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</si>
  <si>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</si>
  <si>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</si>
  <si>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</si>
  <si>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</si>
  <si>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</si>
  <si>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</si>
  <si>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</si>
  <si>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</si>
  <si>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</si>
  <si>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</si>
  <si>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</si>
  <si>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</si>
  <si>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</si>
  <si>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</si>
  <si>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</si>
  <si>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</si>
  <si>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</si>
  <si>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</si>
  <si>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</si>
  <si>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</si>
  <si>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</si>
  <si>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</si>
  <si>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</si>
  <si>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</si>
  <si>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</si>
  <si>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</si>
  <si>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</si>
  <si>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</si>
  <si>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</si>
  <si>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</si>
  <si>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</si>
  <si>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</si>
  <si>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</si>
  <si>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</si>
  <si>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</si>
  <si>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</si>
  <si>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</si>
  <si>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</si>
  <si>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</si>
  <si>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</si>
  <si>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</si>
  <si>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</si>
  <si>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</si>
  <si>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</si>
  <si>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</si>
  <si>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</si>
  <si>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</si>
  <si>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</si>
  <si>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</si>
  <si>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</si>
  <si>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</si>
  <si>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</si>
  <si>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</si>
  <si>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</si>
  <si>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</si>
  <si>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</si>
  <si>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</si>
  <si>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</si>
  <si>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</si>
  <si>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</si>
  <si>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</si>
  <si>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</si>
  <si>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</si>
  <si>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</si>
  <si>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</si>
  <si>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</si>
  <si>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</si>
  <si>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</si>
  <si>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</si>
  <si>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</si>
  <si>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</si>
  <si>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</si>
  <si>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</si>
  <si>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</si>
  <si>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</si>
  <si>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</si>
  <si>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</si>
  <si>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</si>
  <si>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</si>
  <si>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</si>
  <si>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</si>
  <si>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</si>
  <si>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</si>
  <si>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</si>
  <si>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</si>
  <si>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</si>
  <si>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</si>
  <si>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</si>
  <si>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</si>
  <si>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</si>
  <si>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</si>
  <si>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</si>
  <si>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</si>
  <si>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</si>
  <si>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</si>
  <si>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</si>
  <si>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</si>
  <si>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</si>
  <si>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</si>
  <si>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</si>
  <si>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</si>
  <si>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</si>
  <si>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</si>
  <si>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</si>
  <si>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</si>
  <si>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</si>
  <si>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</si>
  <si>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</si>
  <si>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</si>
  <si>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</si>
  <si>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</si>
  <si>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</si>
  <si>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</si>
  <si>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</si>
  <si>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</si>
  <si>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</si>
  <si>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</si>
  <si>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</si>
  <si>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</si>
  <si>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</si>
  <si>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</si>
  <si>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</si>
  <si>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</si>
  <si>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</si>
  <si>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</si>
  <si>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</si>
  <si>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</si>
  <si>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</si>
  <si>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</si>
  <si>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</si>
  <si>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</si>
  <si>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</si>
  <si>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</si>
  <si>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</si>
  <si>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</si>
  <si>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</si>
  <si>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</si>
  <si>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</si>
  <si>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</si>
  <si>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</si>
  <si>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</si>
  <si>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</si>
  <si>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</si>
  <si>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</si>
  <si>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</si>
  <si>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</si>
  <si>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</si>
  <si>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</si>
  <si>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</si>
  <si>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</si>
  <si>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</si>
  <si>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</si>
  <si>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</si>
  <si>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</si>
  <si>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</si>
  <si>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</si>
  <si>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</si>
  <si>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</si>
  <si>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</si>
  <si>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</si>
  <si>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</si>
  <si>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</si>
  <si>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</si>
  <si>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</si>
  <si>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</si>
  <si>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</si>
  <si>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</si>
  <si>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</si>
  <si>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</si>
  <si>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</si>
  <si>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</si>
  <si>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</si>
  <si>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</si>
  <si>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</si>
  <si>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</si>
  <si>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</si>
  <si>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</si>
  <si>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</si>
  <si>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</si>
  <si>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</si>
  <si>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</si>
  <si>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</si>
  <si>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</si>
  <si>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</si>
  <si>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</si>
  <si>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</si>
  <si>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</si>
  <si>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</si>
  <si>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</si>
  <si>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</si>
  <si>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</si>
  <si>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</si>
  <si>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</si>
  <si>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</si>
  <si>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</si>
  <si>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</si>
  <si>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</si>
  <si>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</si>
  <si>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</si>
  <si>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</si>
  <si>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</si>
  <si>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</si>
  <si>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</si>
  <si>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</si>
  <si>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</si>
  <si>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</si>
  <si>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</si>
  <si>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</si>
  <si>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</si>
  <si>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</si>
  <si>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</si>
  <si>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</si>
  <si>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</si>
  <si>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</si>
  <si>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</si>
  <si>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</si>
  <si>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</si>
  <si>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</si>
  <si>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</si>
  <si>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</si>
  <si>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</si>
  <si>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</si>
  <si>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</si>
  <si>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</si>
  <si>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</si>
  <si>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</si>
  <si>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</si>
  <si>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</si>
  <si>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</si>
  <si>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</si>
  <si>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</si>
  <si>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</si>
  <si>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</si>
  <si>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</si>
  <si>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</si>
  <si>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</si>
  <si>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</si>
  <si>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</si>
  <si>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</si>
  <si>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</si>
  <si>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</si>
  <si>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</si>
  <si>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</si>
  <si>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</si>
  <si>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</si>
  <si>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</si>
  <si>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</si>
  <si>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</si>
  <si>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</si>
  <si>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</si>
  <si>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</si>
  <si>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</si>
  <si>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</si>
  <si>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</si>
  <si>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</si>
  <si>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</si>
  <si>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</si>
  <si>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</si>
  <si>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</si>
  <si>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</si>
  <si>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</si>
  <si>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</si>
  <si>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</si>
  <si>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</si>
  <si>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</si>
  <si>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</si>
  <si>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</si>
  <si>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</si>
  <si>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</si>
  <si>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</si>
  <si>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</si>
  <si>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</si>
  <si>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</si>
  <si>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</si>
  <si>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</si>
  <si>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</si>
  <si>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</si>
  <si>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</si>
  <si>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</si>
  <si>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</si>
  <si>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</si>
  <si>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</si>
  <si>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</si>
  <si>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</si>
  <si>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</si>
  <si>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</si>
  <si>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</si>
  <si>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</si>
  <si>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</si>
  <si>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</si>
  <si>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</si>
  <si>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</si>
  <si>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</si>
  <si>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</si>
  <si>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</si>
  <si>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</si>
  <si>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</si>
  <si>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</si>
  <si>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</si>
  <si>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</si>
  <si>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</si>
  <si>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</si>
  <si>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</si>
  <si>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</si>
  <si>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</si>
  <si>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</si>
  <si>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</si>
  <si>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</si>
  <si>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</si>
  <si>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</si>
  <si>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</si>
  <si>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</si>
  <si>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</si>
  <si>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</si>
  <si>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</si>
  <si>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</si>
  <si>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</si>
  <si>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</si>
  <si>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</si>
  <si>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</si>
  <si>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</si>
  <si>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</si>
  <si>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</si>
  <si>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</si>
  <si>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</si>
  <si>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</si>
  <si>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</si>
  <si>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</si>
  <si>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</si>
  <si>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</si>
  <si>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</si>
  <si>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</si>
  <si>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</si>
  <si>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</si>
  <si>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</si>
  <si>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</si>
  <si>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</si>
  <si>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</si>
  <si>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</si>
  <si>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</si>
  <si>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</si>
  <si>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</si>
  <si>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</si>
  <si>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</si>
  <si>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</si>
  <si>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</si>
  <si>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</si>
  <si>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</si>
  <si>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</si>
  <si>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</si>
  <si>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</si>
  <si>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</si>
  <si>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</si>
  <si>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</si>
  <si>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</si>
  <si>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</si>
  <si>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</si>
  <si>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</si>
  <si>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</si>
  <si>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</si>
  <si>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</si>
  <si>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</si>
  <si>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</si>
  <si>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</si>
  <si>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</si>
  <si>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</si>
  <si>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</si>
  <si>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</si>
  <si>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</si>
  <si>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</si>
  <si>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</si>
  <si>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</si>
  <si>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</si>
  <si>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</si>
  <si>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</si>
  <si>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</si>
  <si>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</si>
  <si>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</si>
  <si>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</si>
  <si>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</si>
  <si>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</si>
  <si>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</si>
  <si>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</si>
  <si>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</si>
  <si>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</si>
  <si>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</si>
  <si>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</si>
  <si>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</si>
  <si>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</si>
  <si>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</si>
  <si>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</si>
  <si>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</si>
  <si>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</si>
  <si>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</si>
  <si>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</si>
  <si>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</si>
  <si>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</si>
  <si>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</si>
  <si>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</si>
  <si>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</si>
  <si>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</si>
  <si>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</si>
  <si>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</si>
  <si>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</si>
  <si>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</si>
  <si>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</si>
  <si>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</si>
  <si>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</si>
  <si>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</si>
  <si>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</si>
  <si>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</si>
  <si>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</si>
  <si>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</si>
  <si>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</si>
  <si>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</si>
  <si>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</si>
  <si>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</si>
  <si>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</si>
  <si>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</si>
  <si>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</si>
  <si>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</si>
  <si>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</si>
  <si>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</si>
  <si>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</si>
  <si>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</si>
  <si>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</si>
  <si>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</si>
  <si>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</si>
  <si>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</si>
  <si>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</si>
  <si>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</si>
  <si>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</si>
  <si>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</si>
  <si>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</si>
  <si>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</si>
  <si>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</si>
  <si>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</si>
  <si>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</si>
  <si>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</si>
  <si>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</si>
  <si>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</si>
  <si>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</si>
  <si>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</si>
  <si>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</si>
  <si>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</si>
  <si>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</si>
  <si>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</si>
  <si>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</si>
  <si>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</si>
  <si>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</si>
  <si>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</si>
  <si>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</si>
  <si>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</si>
  <si>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</si>
  <si>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</si>
  <si>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</si>
  <si>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</si>
  <si>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</si>
  <si>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</si>
  <si>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</si>
  <si>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</si>
  <si>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</si>
  <si>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</si>
  <si>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</si>
  <si>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</si>
  <si>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</si>
  <si>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</si>
  <si>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</si>
  <si>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</si>
  <si>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</si>
  <si>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</si>
  <si>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</si>
  <si>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</si>
  <si>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</si>
  <si>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</si>
  <si>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</si>
  <si>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</si>
  <si>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</si>
  <si>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</si>
  <si>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</si>
  <si>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</si>
  <si>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</si>
  <si>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</si>
  <si>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</si>
  <si>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</si>
  <si>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</si>
  <si>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</si>
  <si>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</si>
  <si>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</si>
  <si>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</si>
  <si>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</si>
  <si>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</si>
  <si>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</si>
  <si>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</si>
  <si>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</si>
  <si>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</si>
  <si>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</si>
  <si>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</si>
  <si>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</si>
  <si>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</si>
  <si>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</si>
  <si>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</si>
  <si>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</si>
  <si>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</si>
  <si>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</si>
  <si>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</si>
  <si>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</si>
  <si>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</si>
  <si>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</si>
  <si>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</si>
  <si>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</si>
  <si>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</si>
  <si>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</si>
  <si>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</si>
  <si>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</si>
  <si>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</si>
  <si>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</si>
  <si>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</si>
  <si>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</si>
  <si>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</si>
  <si>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</si>
  <si>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</si>
  <si>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</si>
  <si>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</si>
  <si>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</si>
  <si>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</si>
  <si>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</si>
  <si>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</si>
  <si>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</si>
  <si>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</si>
  <si>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</si>
  <si>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</si>
  <si>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</si>
  <si>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</si>
  <si>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</si>
  <si>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</si>
  <si>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</si>
  <si>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</si>
  <si>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</si>
  <si>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</si>
  <si>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</si>
  <si>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</si>
  <si>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</si>
  <si>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</si>
  <si>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</si>
  <si>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</si>
  <si>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</si>
  <si>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</si>
  <si>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</si>
  <si>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</si>
  <si>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</si>
  <si>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</si>
  <si>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</si>
  <si>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</si>
  <si>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</si>
  <si>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</si>
  <si>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</si>
  <si>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</si>
  <si>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</si>
  <si>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</si>
  <si>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</si>
  <si>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</si>
  <si>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</si>
  <si>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</si>
  <si>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</si>
  <si>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</si>
  <si>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</si>
  <si>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</si>
  <si>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</si>
  <si>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</si>
  <si>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</si>
  <si>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</si>
  <si>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</si>
  <si>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</si>
  <si>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</si>
  <si>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</si>
  <si>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</si>
  <si>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</si>
  <si>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</si>
  <si>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</si>
  <si>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</si>
  <si>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</si>
  <si>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</si>
  <si>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</si>
  <si>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</si>
  <si>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</si>
  <si>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</si>
  <si>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</si>
  <si>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</si>
  <si>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</si>
  <si>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</si>
  <si>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</si>
  <si>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</si>
  <si>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</si>
  <si>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</si>
  <si>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</si>
  <si>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</si>
  <si>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</si>
  <si>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</si>
  <si>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</si>
  <si>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</si>
  <si>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</si>
  <si>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</si>
  <si>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</si>
  <si>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</si>
  <si>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</si>
  <si>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</si>
  <si>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</si>
  <si>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</si>
  <si>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</si>
  <si>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</si>
  <si>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</si>
  <si>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</si>
  <si>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</si>
  <si>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</si>
  <si>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</si>
  <si>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</si>
  <si>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</si>
  <si>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</si>
  <si>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</si>
  <si>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</si>
  <si>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</si>
  <si>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</si>
  <si>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</si>
  <si>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</si>
  <si>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</si>
  <si>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</si>
  <si>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</si>
  <si>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</si>
  <si>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</si>
  <si>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</si>
  <si>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</si>
  <si>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</si>
  <si>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</si>
  <si>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</si>
  <si>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</si>
  <si>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</si>
  <si>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</si>
  <si>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</si>
  <si>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</si>
  <si>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</si>
  <si>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</si>
  <si>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</si>
  <si>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</si>
  <si>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</si>
  <si>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</si>
  <si>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</si>
  <si>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</si>
  <si>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</si>
  <si>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</si>
  <si>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</si>
  <si>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</si>
  <si>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</si>
  <si>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</si>
  <si>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</si>
  <si>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</si>
  <si>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</si>
  <si>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</si>
  <si>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</si>
  <si>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</si>
  <si>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</si>
  <si>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</si>
  <si>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</si>
  <si>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</si>
  <si>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</si>
  <si>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</si>
  <si>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</si>
  <si>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</si>
  <si>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</si>
  <si>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</si>
  <si>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</si>
  <si>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</si>
  <si>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</si>
  <si>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</si>
  <si>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</si>
  <si>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</si>
  <si>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</si>
  <si>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</si>
  <si>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</si>
  <si>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</si>
  <si>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</si>
  <si>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</si>
  <si>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</si>
  <si>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</si>
  <si>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</si>
  <si>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</si>
  <si>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</si>
  <si>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</si>
  <si>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</si>
  <si>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</si>
  <si>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</si>
  <si>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</si>
  <si>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</si>
  <si>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</si>
  <si>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</si>
  <si>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</si>
  <si>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</si>
  <si>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</si>
  <si>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</si>
  <si>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</si>
  <si>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</si>
  <si>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</si>
  <si>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</si>
  <si>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</si>
  <si>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</si>
  <si>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</si>
  <si>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</si>
  <si>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</si>
  <si>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</si>
  <si>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</si>
  <si>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</si>
  <si>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</si>
  <si>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</si>
  <si>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</si>
  <si>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</si>
  <si>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</si>
  <si>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</si>
  <si>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</si>
  <si>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</si>
  <si>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</si>
  <si>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</si>
  <si>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</si>
  <si>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</si>
  <si>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</si>
  <si>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</si>
  <si>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</si>
  <si>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</si>
  <si>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</si>
  <si>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</si>
  <si>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</si>
  <si>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</si>
  <si>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</si>
  <si>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</si>
  <si>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</si>
  <si>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</si>
  <si>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</si>
  <si>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</si>
  <si>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</si>
  <si>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</si>
  <si>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</si>
  <si>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</si>
  <si>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</si>
  <si>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</si>
  <si>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</si>
  <si>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</si>
  <si>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</si>
  <si>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</si>
  <si>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</si>
  <si>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</si>
  <si>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</si>
  <si>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</si>
  <si>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</si>
  <si>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</si>
  <si>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</si>
  <si>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</si>
  <si>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</si>
  <si>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</si>
  <si>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</si>
  <si>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</si>
  <si>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</si>
  <si>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</si>
  <si>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</si>
  <si>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</si>
  <si>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</si>
  <si>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</si>
  <si>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</si>
  <si>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</si>
  <si>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</si>
  <si>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</si>
  <si>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</si>
  <si>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</si>
  <si>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</si>
  <si>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</si>
  <si>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</si>
  <si>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</si>
  <si>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</si>
  <si>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</si>
  <si>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</si>
  <si>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</si>
  <si>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</si>
  <si>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</si>
  <si>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</si>
  <si>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</si>
  <si>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</si>
  <si>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</si>
  <si>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</si>
  <si>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</si>
  <si>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</si>
  <si>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</si>
  <si>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</si>
  <si>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</si>
  <si>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</si>
  <si>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</si>
  <si>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</si>
  <si>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</si>
  <si>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</si>
  <si>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</si>
  <si>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</si>
  <si>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</si>
  <si>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</si>
  <si>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</si>
  <si>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</si>
  <si>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</si>
  <si>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</si>
  <si>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</si>
  <si>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</si>
  <si>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</si>
  <si>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</si>
  <si>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</si>
  <si>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</si>
  <si>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</si>
  <si>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</si>
  <si>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</si>
  <si>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</si>
  <si>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</si>
  <si>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</si>
  <si>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</si>
  <si>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</si>
  <si>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</si>
  <si>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</si>
  <si>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</si>
  <si>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</si>
  <si>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</si>
  <si>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</si>
  <si>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</si>
  <si>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</si>
  <si>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</si>
  <si>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</si>
  <si>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</si>
  <si>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</si>
  <si>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</si>
  <si>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</si>
  <si>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</si>
  <si>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</si>
  <si>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</si>
  <si>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</si>
  <si>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</si>
  <si>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</si>
  <si>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</si>
  <si>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</si>
  <si>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</si>
  <si>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</si>
  <si>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</si>
  <si>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</si>
  <si>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</si>
  <si>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</si>
  <si>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</si>
  <si>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</si>
  <si>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</si>
  <si>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</si>
  <si>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</si>
  <si>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</si>
  <si>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</si>
  <si>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</si>
  <si>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</si>
  <si>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</si>
  <si>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</si>
  <si>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</si>
  <si>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</si>
  <si>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</si>
  <si>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</si>
  <si>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</si>
  <si>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</si>
  <si>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</si>
  <si>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</si>
  <si>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</si>
  <si>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</si>
  <si>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</si>
  <si>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</si>
  <si>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</si>
  <si>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</si>
  <si>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</si>
  <si>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</si>
  <si>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</si>
  <si>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</si>
  <si>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</si>
  <si>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</si>
  <si>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</si>
  <si>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</si>
  <si>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</si>
  <si>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</si>
  <si>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</si>
  <si>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</si>
  <si>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</si>
  <si>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</si>
  <si>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</si>
  <si>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</si>
  <si>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</si>
  <si>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</si>
  <si>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</si>
  <si>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</si>
  <si>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</si>
  <si>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</si>
  <si>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</si>
  <si>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</si>
  <si>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</si>
  <si>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</si>
  <si>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</si>
  <si>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</si>
  <si>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</si>
  <si>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</si>
  <si>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</si>
  <si>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</si>
  <si>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</si>
  <si>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</si>
  <si>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</si>
  <si>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</si>
  <si>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</si>
  <si>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</si>
  <si>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</si>
  <si>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</si>
  <si>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</si>
  <si>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</si>
  <si>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</si>
  <si>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</si>
  <si>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</si>
  <si>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</si>
  <si>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</si>
  <si>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</si>
  <si>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</si>
  <si>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</si>
  <si>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</si>
  <si>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</si>
  <si>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</si>
  <si>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</si>
  <si>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</si>
  <si>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</si>
  <si>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</si>
  <si>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</si>
  <si>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</si>
  <si>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</si>
  <si>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</si>
  <si>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</si>
  <si>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</si>
  <si>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</si>
  <si>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</si>
  <si>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</si>
  <si>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</si>
  <si>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</si>
  <si>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</si>
  <si>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</si>
  <si>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</si>
  <si>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</si>
  <si>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</si>
  <si>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</si>
  <si>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</si>
  <si>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</si>
  <si>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</si>
  <si>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</si>
  <si>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</si>
  <si>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</si>
  <si>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</si>
  <si>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</si>
  <si>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</si>
  <si>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</si>
  <si>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</si>
  <si>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</si>
  <si>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</si>
  <si>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</si>
  <si>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</si>
  <si>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</si>
  <si>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</si>
  <si>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</si>
  <si>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</si>
  <si>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</si>
  <si>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</si>
  <si>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</si>
  <si>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</si>
  <si>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</si>
  <si>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</si>
  <si>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</si>
  <si>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</si>
  <si>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</si>
  <si>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</si>
  <si>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</si>
  <si>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</si>
  <si>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</si>
  <si>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</si>
  <si>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</si>
  <si>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</si>
  <si>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</si>
  <si>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</si>
  <si>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</si>
  <si>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</si>
  <si>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</si>
  <si>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</si>
  <si>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</si>
  <si>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</si>
  <si>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</si>
  <si>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</si>
  <si>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</si>
  <si>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</si>
  <si>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</si>
  <si>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</si>
  <si>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</si>
  <si>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</si>
  <si>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</si>
  <si>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</si>
  <si>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</si>
  <si>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</si>
  <si>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</si>
  <si>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</si>
  <si>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</si>
  <si>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</si>
  <si>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</si>
  <si>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</si>
  <si>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</si>
  <si>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</si>
  <si>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</si>
  <si>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</si>
  <si>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</si>
  <si>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</si>
  <si>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</si>
  <si>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</si>
  <si>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</si>
  <si>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</si>
  <si>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</si>
  <si>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</si>
  <si>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</si>
  <si>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</si>
  <si>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</si>
  <si>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</si>
  <si>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</si>
  <si>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</si>
  <si>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</si>
  <si>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</si>
  <si>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</si>
  <si>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</si>
  <si>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</si>
  <si>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</si>
  <si>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</si>
  <si>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</si>
  <si>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</si>
  <si>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</si>
  <si>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</si>
  <si>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</si>
  <si>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</si>
  <si>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</si>
  <si>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</si>
  <si>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</si>
  <si>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</si>
  <si>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</si>
  <si>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</si>
  <si>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</si>
  <si>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</si>
  <si>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</si>
  <si>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</si>
  <si>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</si>
  <si>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</si>
  <si>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</si>
  <si>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</si>
  <si>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</si>
  <si>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</si>
  <si>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</si>
  <si>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</si>
  <si>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</si>
  <si>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</si>
  <si>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</si>
  <si>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</si>
  <si>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</si>
  <si>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</si>
  <si>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</si>
  <si>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</si>
  <si>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</si>
  <si>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</si>
  <si>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</si>
  <si>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</si>
  <si>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</si>
  <si>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</si>
  <si>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</si>
  <si>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</si>
  <si>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</si>
  <si>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</si>
  <si>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</si>
  <si>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</si>
  <si>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</si>
  <si>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</si>
  <si>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</si>
  <si>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</si>
  <si>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</si>
  <si>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</si>
  <si>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</si>
  <si>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</si>
  <si>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</si>
  <si>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</si>
  <si>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</si>
  <si>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</si>
  <si>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</si>
  <si>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</si>
  <si>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</si>
  <si>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</si>
  <si>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</si>
  <si>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</si>
  <si>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</si>
  <si>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</si>
  <si>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</si>
  <si>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</si>
  <si>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</si>
  <si>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</si>
  <si>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</si>
  <si>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</si>
  <si>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</si>
  <si>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</si>
  <si>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</si>
  <si>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</si>
  <si>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</si>
  <si>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</si>
  <si>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</si>
  <si>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</si>
  <si>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</si>
  <si>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</si>
  <si>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</si>
  <si>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</si>
  <si>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</si>
  <si>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</si>
  <si>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</si>
  <si>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</si>
  <si>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</si>
  <si>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</si>
  <si>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</si>
  <si>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</si>
  <si>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</si>
  <si>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</si>
  <si>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</si>
  <si>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</si>
  <si>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</si>
  <si>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</si>
  <si>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</si>
  <si>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</si>
  <si>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</si>
  <si>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</si>
  <si>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</si>
  <si>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</si>
  <si>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</si>
  <si>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</si>
  <si>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</si>
  <si>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</si>
  <si>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</si>
  <si>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</si>
  <si>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</si>
  <si>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</si>
  <si>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</si>
  <si>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</si>
  <si>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</si>
  <si>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</si>
  <si>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</si>
  <si>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</si>
  <si>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</si>
  <si>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</si>
  <si>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</si>
  <si>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</si>
  <si>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</si>
  <si>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</si>
  <si>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</si>
  <si>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</si>
  <si>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</si>
  <si>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</si>
  <si>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</si>
  <si>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</si>
  <si>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</si>
  <si>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</si>
  <si>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</si>
  <si>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</si>
  <si>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</si>
  <si>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</si>
  <si>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</si>
  <si>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</si>
  <si>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</si>
  <si>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</si>
  <si>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</si>
  <si>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</si>
  <si>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</si>
  <si>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</si>
  <si>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</si>
  <si>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</si>
  <si>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</si>
  <si>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</si>
  <si>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</si>
  <si>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</si>
  <si>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</si>
  <si>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</si>
  <si>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</si>
  <si>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</si>
  <si>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</si>
  <si>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</si>
  <si>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</si>
  <si>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</si>
  <si>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</si>
  <si>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</si>
  <si>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</si>
  <si>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</si>
  <si>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</si>
  <si>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</si>
  <si>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</si>
  <si>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</si>
  <si>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</si>
  <si>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</si>
  <si>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</si>
  <si>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</si>
  <si>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</si>
  <si>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</si>
  <si>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</si>
  <si>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</si>
  <si>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</si>
  <si>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</si>
  <si>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</si>
  <si>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</si>
  <si>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</si>
  <si>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</si>
  <si>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</si>
  <si>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</si>
  <si>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</si>
  <si>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</si>
  <si>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</si>
  <si>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</si>
  <si>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</si>
  <si>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</si>
  <si>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</si>
  <si>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</si>
  <si>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</si>
  <si>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</si>
  <si>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</si>
  <si>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</si>
  <si>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</si>
  <si>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</si>
  <si>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</si>
  <si>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</si>
  <si>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</si>
  <si>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</si>
  <si>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</si>
  <si>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</si>
  <si>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</si>
  <si>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</si>
  <si>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</si>
  <si>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</si>
  <si>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</si>
  <si>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</si>
  <si>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</si>
  <si>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</si>
  <si>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</si>
  <si>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</si>
  <si>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</si>
  <si>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</si>
  <si>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</si>
  <si>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</si>
  <si>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</si>
  <si>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</si>
  <si>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</si>
  <si>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</si>
  <si>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</si>
  <si>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</si>
  <si>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</si>
  <si>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</si>
  <si>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</si>
  <si>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</si>
  <si>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</si>
  <si>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</si>
  <si>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</si>
  <si>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</si>
  <si>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</si>
  <si>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</si>
  <si>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</si>
  <si>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</si>
  <si>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</si>
  <si>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</si>
  <si>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</si>
  <si>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</si>
  <si>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</si>
  <si>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</si>
  <si>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</si>
  <si>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</si>
  <si>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</si>
  <si>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</si>
  <si>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</si>
  <si>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</si>
  <si>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</si>
  <si>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</si>
  <si>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</si>
  <si>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</si>
  <si>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</si>
  <si>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</si>
  <si>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</si>
  <si>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</si>
  <si>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</si>
  <si>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</si>
  <si>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</si>
  <si>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</si>
  <si>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</si>
  <si>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</si>
  <si>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</si>
  <si>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</si>
  <si>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</si>
  <si>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</si>
  <si>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</si>
  <si>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</si>
  <si>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</si>
  <si>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</si>
  <si>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</si>
  <si>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</si>
  <si>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</si>
  <si>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</si>
  <si>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</si>
  <si>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</si>
  <si>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</si>
  <si>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</si>
  <si>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</si>
  <si>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</si>
  <si>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</si>
  <si>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</si>
  <si>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</si>
  <si>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</si>
  <si>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</si>
  <si>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</si>
  <si>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</si>
  <si>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</si>
  <si>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</si>
  <si>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</si>
  <si>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</si>
  <si>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</si>
  <si>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</si>
  <si>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</si>
  <si>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</si>
  <si>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</si>
  <si>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</si>
  <si>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</si>
  <si>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</si>
  <si>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</si>
  <si>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</si>
  <si>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</si>
  <si>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</si>
  <si>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</si>
  <si>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</si>
  <si>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</si>
  <si>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</si>
  <si>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</si>
  <si>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</si>
  <si>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</si>
  <si>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</si>
  <si>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</si>
  <si>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</si>
  <si>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</si>
  <si>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</si>
  <si>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</si>
  <si>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</si>
  <si>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</si>
  <si>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</si>
  <si>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</si>
  <si>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</si>
  <si>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</si>
  <si>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</si>
  <si>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</si>
  <si>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</si>
  <si>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</si>
  <si>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</si>
  <si>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</si>
  <si>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</si>
  <si>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</si>
  <si>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</si>
  <si>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</si>
  <si>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</si>
  <si>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</si>
  <si>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</si>
  <si>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</si>
  <si>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</si>
  <si>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</si>
  <si>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</si>
  <si>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</si>
  <si>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</si>
  <si>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</si>
  <si>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</si>
  <si>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</si>
  <si>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</si>
  <si>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</si>
  <si>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</si>
  <si>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</si>
  <si>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</si>
  <si>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</si>
  <si>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</si>
  <si>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</si>
  <si>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</si>
  <si>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</si>
  <si>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</si>
  <si>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</si>
  <si>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</si>
  <si>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</si>
  <si>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</si>
  <si>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</si>
  <si>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</si>
  <si>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</si>
  <si>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</si>
  <si>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</si>
  <si>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</si>
  <si>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</si>
  <si>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</si>
  <si>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</si>
  <si>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</si>
  <si>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</si>
  <si>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</si>
  <si>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</si>
  <si>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</si>
  <si>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</si>
  <si>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</si>
  <si>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</si>
  <si>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</si>
  <si>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</si>
  <si>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</si>
  <si>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</si>
  <si>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</si>
  <si>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</si>
  <si>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</si>
  <si>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</si>
  <si>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</si>
  <si>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</si>
  <si>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</si>
  <si>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</si>
  <si>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</si>
  <si>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</si>
  <si>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</si>
  <si>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</si>
  <si>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</si>
  <si>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</si>
  <si>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</si>
  <si>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</si>
  <si>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</si>
  <si>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</si>
  <si>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</si>
  <si>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</si>
  <si>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</si>
  <si>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</si>
  <si>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</si>
  <si>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</si>
  <si>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</si>
  <si>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</si>
  <si>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</si>
  <si>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</si>
  <si>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</si>
  <si>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</si>
  <si>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</si>
  <si>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</si>
  <si>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</si>
  <si>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</si>
  <si>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</si>
  <si>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</si>
  <si>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</si>
  <si>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</si>
  <si>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</si>
  <si>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</si>
  <si>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</si>
  <si>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</si>
  <si>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</si>
  <si>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</si>
  <si>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</si>
  <si>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</si>
  <si>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</si>
  <si>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</si>
  <si>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</si>
  <si>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</si>
  <si>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</si>
  <si>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</si>
  <si>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</si>
  <si>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</si>
  <si>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</si>
  <si>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</si>
  <si>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</si>
  <si>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</si>
  <si>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</si>
  <si>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</si>
  <si>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</si>
  <si>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</si>
  <si>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</si>
  <si>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</si>
  <si>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</si>
  <si>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</si>
  <si>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</si>
  <si>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</si>
  <si>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</si>
  <si>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</si>
  <si>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</si>
  <si>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</si>
  <si>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</si>
  <si>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</si>
  <si>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</si>
  <si>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</si>
  <si>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</si>
  <si>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</si>
  <si>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</si>
  <si>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</si>
  <si>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</si>
  <si>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</si>
  <si>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</si>
  <si>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</si>
  <si>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</si>
  <si>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</si>
  <si>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</si>
  <si>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</si>
  <si>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</si>
  <si>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</si>
  <si>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</si>
  <si>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</si>
  <si>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</si>
  <si>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</si>
  <si>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</si>
  <si>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</si>
  <si>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</si>
  <si>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</si>
  <si>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</si>
  <si>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</si>
  <si>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</si>
  <si>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</si>
  <si>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</si>
  <si>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</si>
  <si>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</si>
  <si>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</si>
  <si>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</si>
  <si>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</si>
  <si>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</si>
  <si>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</si>
  <si>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</si>
  <si>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</si>
  <si>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</si>
  <si>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</si>
  <si>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</si>
  <si>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</si>
  <si>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</si>
  <si>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</si>
  <si>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</si>
  <si>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</si>
  <si>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</si>
  <si>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</si>
  <si>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</si>
  <si>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</si>
  <si>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</si>
  <si>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</si>
  <si>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</si>
  <si>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</si>
  <si>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</si>
  <si>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</si>
  <si>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</si>
  <si>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</si>
  <si>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</si>
  <si>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</si>
  <si>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</si>
  <si>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</si>
  <si>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</si>
  <si>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</si>
  <si>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</si>
  <si>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</si>
  <si>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</si>
  <si>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</si>
  <si>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</si>
  <si>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</si>
  <si>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</si>
  <si>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</si>
  <si>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</si>
  <si>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</si>
  <si>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</si>
  <si>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</si>
  <si>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</si>
  <si>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</si>
  <si>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</si>
  <si>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</si>
  <si>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</si>
  <si>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</si>
  <si>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</si>
  <si>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</si>
  <si>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</si>
  <si>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</si>
  <si>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</si>
  <si>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</si>
  <si>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</si>
  <si>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</si>
  <si>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</si>
  <si>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</si>
  <si>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</si>
  <si>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</si>
  <si>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</si>
  <si>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</si>
  <si>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</si>
  <si>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</si>
  <si>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</si>
  <si>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</si>
  <si>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</si>
  <si>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</si>
  <si>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</si>
  <si>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</si>
  <si>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</si>
  <si>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</si>
  <si>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</si>
  <si>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</si>
  <si>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</si>
  <si>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</si>
  <si>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</si>
  <si>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</si>
  <si>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</si>
  <si>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</si>
  <si>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</si>
  <si>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</si>
  <si>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</si>
  <si>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</si>
  <si>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</si>
  <si>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</si>
  <si>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</si>
  <si>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</si>
  <si>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</si>
  <si>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</si>
  <si>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</si>
  <si>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</si>
  <si>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</si>
  <si>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</si>
  <si>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</si>
  <si>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</si>
  <si>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</si>
  <si>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</si>
  <si>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</si>
  <si>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</si>
  <si>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</si>
  <si>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</si>
  <si>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</si>
  <si>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</si>
  <si>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</si>
  <si>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</si>
  <si>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</si>
  <si>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</si>
  <si>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</si>
  <si>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</si>
  <si>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</si>
  <si>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</si>
  <si>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</si>
  <si>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</si>
  <si>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</si>
  <si>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</si>
  <si>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</si>
  <si>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</si>
  <si>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</si>
  <si>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</si>
  <si>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</si>
  <si>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</si>
  <si>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</si>
  <si>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</si>
  <si>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</si>
  <si>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</si>
  <si>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</si>
  <si>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</si>
  <si>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</si>
  <si>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</si>
  <si>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</si>
  <si>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</si>
  <si>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</si>
  <si>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</si>
  <si>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</si>
  <si>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</si>
  <si>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</si>
  <si>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</si>
  <si>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</si>
  <si>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</si>
  <si>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</si>
  <si>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</si>
  <si>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</si>
  <si>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</si>
  <si>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</si>
  <si>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</si>
  <si>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</si>
  <si>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</si>
  <si>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</si>
  <si>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</si>
  <si>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</si>
  <si>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</si>
  <si>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</si>
  <si>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</si>
  <si>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</si>
  <si>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</si>
  <si>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</si>
  <si>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</si>
  <si>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</si>
  <si>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</si>
  <si>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</si>
  <si>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</si>
  <si>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</si>
  <si>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</si>
  <si>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</si>
  <si>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</si>
  <si>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</si>
  <si>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</si>
  <si>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</si>
  <si>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</si>
  <si>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</si>
  <si>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</si>
  <si>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</si>
  <si>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</si>
  <si>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</si>
  <si>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</si>
  <si>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</si>
  <si>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</si>
  <si>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</si>
  <si>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</si>
  <si>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</si>
  <si>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</si>
  <si>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</si>
  <si>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</si>
  <si>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</si>
  <si>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</si>
  <si>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</si>
  <si>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</si>
  <si>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</si>
  <si>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</si>
  <si>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</si>
  <si>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</si>
  <si>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</si>
  <si>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</si>
  <si>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</si>
  <si>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</si>
  <si>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</si>
  <si>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</si>
  <si>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</si>
  <si>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</si>
  <si>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</si>
  <si>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</si>
  <si>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</si>
  <si>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</si>
  <si>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</si>
  <si>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</si>
  <si>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</si>
  <si>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</si>
  <si>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</si>
  <si>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</si>
  <si>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</si>
  <si>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</si>
  <si>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</si>
  <si>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</si>
  <si>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</si>
  <si>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</si>
  <si>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</si>
  <si>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</si>
  <si>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</si>
  <si>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</si>
  <si>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</si>
  <si>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</si>
  <si>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</si>
  <si>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</si>
  <si>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</si>
  <si>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</si>
  <si>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</si>
  <si>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</si>
  <si>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</si>
  <si>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</si>
  <si>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</si>
  <si>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</si>
  <si>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</si>
  <si>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</si>
  <si>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</si>
  <si>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</si>
  <si>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</si>
  <si>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</si>
  <si>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</si>
  <si>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</si>
  <si>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</si>
  <si>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</si>
  <si>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</si>
  <si>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</si>
  <si>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</si>
  <si>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</si>
  <si>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</si>
  <si>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</si>
  <si>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</si>
  <si>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</si>
  <si>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</si>
  <si>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</si>
  <si>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</si>
  <si>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</si>
  <si>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</si>
  <si>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</si>
  <si>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</si>
  <si>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</si>
  <si>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</si>
  <si>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</si>
  <si>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</si>
  <si>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</si>
  <si>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</si>
  <si>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</si>
  <si>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</si>
  <si>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</si>
  <si>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</si>
  <si>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</si>
  <si>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</si>
  <si>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</si>
  <si>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</si>
  <si>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</si>
  <si>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</si>
  <si>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</si>
  <si>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</si>
  <si>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</si>
  <si>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</si>
  <si>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</si>
  <si>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</si>
  <si>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</si>
  <si>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</si>
  <si>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</si>
  <si>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</si>
  <si>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</si>
  <si>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</si>
  <si>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</si>
  <si>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</si>
  <si>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</si>
  <si>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</si>
  <si>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</si>
  <si>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</si>
  <si>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</si>
  <si>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</si>
  <si>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</si>
  <si>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</si>
  <si>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</si>
  <si>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</si>
  <si>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</si>
  <si>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</si>
  <si>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</si>
  <si>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</si>
  <si>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</si>
  <si>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</si>
  <si>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</si>
  <si>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</si>
  <si>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</si>
  <si>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</si>
  <si>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</si>
  <si>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</si>
  <si>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</si>
  <si>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</si>
  <si>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</si>
  <si>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</si>
  <si>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</si>
  <si>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</si>
  <si>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</si>
  <si>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</si>
  <si>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</si>
  <si>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</si>
  <si>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</si>
  <si>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</si>
  <si>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</si>
  <si>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</si>
  <si>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</si>
  <si>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</si>
  <si>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</si>
  <si>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</si>
  <si>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</si>
  <si>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</si>
  <si>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</si>
  <si>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</si>
  <si>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</si>
  <si>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</si>
  <si>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</si>
  <si>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</si>
  <si>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</si>
  <si>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</si>
  <si>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</si>
  <si>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</si>
  <si>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</si>
  <si>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</si>
  <si>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</si>
  <si>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</si>
  <si>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</si>
  <si>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</si>
  <si>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</si>
  <si>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</si>
  <si>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</si>
  <si>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</si>
  <si>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</si>
  <si>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</si>
  <si>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</si>
  <si>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</si>
  <si>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</si>
  <si>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</si>
  <si>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</si>
  <si>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</si>
  <si>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</si>
  <si>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</si>
  <si>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</si>
  <si>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</si>
  <si>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</si>
  <si>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</si>
  <si>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</si>
  <si>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</si>
  <si>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</si>
  <si>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</si>
  <si>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</si>
  <si>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</si>
  <si>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</si>
  <si>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</si>
  <si>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</si>
  <si>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</si>
  <si>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</si>
  <si>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</si>
  <si>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</si>
  <si>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</si>
  <si>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</si>
  <si>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</si>
  <si>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</si>
  <si>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</si>
  <si>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</si>
  <si>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</si>
  <si>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</si>
  <si>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</si>
  <si>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</si>
  <si>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</si>
  <si>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</si>
  <si>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</si>
  <si>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</si>
  <si>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</si>
  <si>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</si>
  <si>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</si>
  <si>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</si>
  <si>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</si>
  <si>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</si>
  <si>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</si>
  <si>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</si>
  <si>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</si>
  <si>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</si>
  <si>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</si>
  <si>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</si>
  <si>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</si>
  <si>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</si>
  <si>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</si>
  <si>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</si>
  <si>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</si>
  <si>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</si>
  <si>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</si>
  <si>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</si>
  <si>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</si>
  <si>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</si>
  <si>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</si>
  <si>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</si>
  <si>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</si>
  <si>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</si>
  <si>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</si>
  <si>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</si>
  <si>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</si>
  <si>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</si>
  <si>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</si>
  <si>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</si>
  <si>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</si>
  <si>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</si>
  <si>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</si>
  <si>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</si>
  <si>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</si>
  <si>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</si>
  <si>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</si>
  <si>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</si>
  <si>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</si>
  <si>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</si>
  <si>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</si>
  <si>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</si>
  <si>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</si>
  <si>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</si>
  <si>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</si>
  <si>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</si>
  <si>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</si>
  <si>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</si>
  <si>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</si>
  <si>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</si>
  <si>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</si>
  <si>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</si>
  <si>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</si>
  <si>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</si>
  <si>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</si>
  <si>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</si>
  <si>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</si>
  <si>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</si>
  <si>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</si>
  <si>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</si>
  <si>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</si>
  <si>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</si>
  <si>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</si>
  <si>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</si>
  <si>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</si>
  <si>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</si>
  <si>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</si>
  <si>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</si>
  <si>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</si>
  <si>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</si>
  <si>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</si>
  <si>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</si>
  <si>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</si>
  <si>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</si>
  <si>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</si>
  <si>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</si>
  <si>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</si>
  <si>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</si>
  <si>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</si>
  <si>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</si>
  <si>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</si>
  <si>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</si>
  <si>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</si>
  <si>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</si>
  <si>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</si>
  <si>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</si>
  <si>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</si>
  <si>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</si>
  <si>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</si>
  <si>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</si>
  <si>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</si>
  <si>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</si>
  <si>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</si>
  <si>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</si>
  <si>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</si>
  <si>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</si>
  <si>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</si>
  <si>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</si>
  <si>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</si>
  <si>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</si>
  <si>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</si>
  <si>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</si>
  <si>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</si>
  <si>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</si>
  <si>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</si>
  <si>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</si>
  <si>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</si>
  <si>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</si>
  <si>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</si>
  <si>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</si>
  <si>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</si>
  <si>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</si>
  <si>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</si>
  <si>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</si>
  <si>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</si>
  <si>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</si>
  <si>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</si>
  <si>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</si>
  <si>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</si>
  <si>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</si>
  <si>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</si>
  <si>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</si>
  <si>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</si>
  <si>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</si>
  <si>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</si>
  <si>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</si>
  <si>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</si>
  <si>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</si>
  <si>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</si>
  <si>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</si>
  <si>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</si>
  <si>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</si>
  <si>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</si>
  <si>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</si>
  <si>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</si>
  <si>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</si>
  <si>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</si>
  <si>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</si>
  <si>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</si>
  <si>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</si>
  <si>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</si>
  <si>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</si>
  <si>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</si>
  <si>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</si>
  <si>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</si>
  <si>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</si>
  <si>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</si>
  <si>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</si>
  <si>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</si>
  <si>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</si>
  <si>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</si>
  <si>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</si>
  <si>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</si>
  <si>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</si>
  <si>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</si>
  <si>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</si>
  <si>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</si>
  <si>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</si>
  <si>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</si>
  <si>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</si>
  <si>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</si>
  <si>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</si>
  <si>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</si>
  <si>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</si>
  <si>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</si>
  <si>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</si>
  <si>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</si>
  <si>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</si>
  <si>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</si>
  <si>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</si>
  <si>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</si>
  <si>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</si>
  <si>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</si>
  <si>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</si>
  <si>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</si>
  <si>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</si>
  <si>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</si>
  <si>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</si>
  <si>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</si>
  <si>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</si>
  <si>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</si>
  <si>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</si>
  <si>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</si>
  <si>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</si>
  <si>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</si>
  <si>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</si>
  <si>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</si>
  <si>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</si>
  <si>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</si>
  <si>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</si>
  <si>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</si>
  <si>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</si>
  <si>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</si>
  <si>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</si>
  <si>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</si>
  <si>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</si>
  <si>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</si>
  <si>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</si>
  <si>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</si>
  <si>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</si>
  <si>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</si>
  <si>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</si>
  <si>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</si>
  <si>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</si>
  <si>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</si>
  <si>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</si>
  <si>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</si>
  <si>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</si>
  <si>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</si>
  <si>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</si>
  <si>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</si>
  <si>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</si>
  <si>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</si>
  <si>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</si>
  <si>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</si>
  <si>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</si>
  <si>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</si>
  <si>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</si>
  <si>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</si>
  <si>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</si>
  <si>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</si>
  <si>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</si>
  <si>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</si>
  <si>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</si>
  <si>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</si>
  <si>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</si>
  <si>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</si>
  <si>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</si>
  <si>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</si>
  <si>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</si>
  <si>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</si>
  <si>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</si>
  <si>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</si>
  <si>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</si>
  <si>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</si>
  <si>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</si>
  <si>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</si>
  <si>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</si>
  <si>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</si>
  <si>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</si>
  <si>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</si>
  <si>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</si>
  <si>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</si>
  <si>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</si>
  <si>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</si>
  <si>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</si>
  <si>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</si>
  <si>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</si>
  <si>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</si>
  <si>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</si>
  <si>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</si>
  <si>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</si>
  <si>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</si>
  <si>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</si>
  <si>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</si>
  <si>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</si>
  <si>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</si>
  <si>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</si>
  <si>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</si>
  <si>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</si>
  <si>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</si>
  <si>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</si>
  <si>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</si>
  <si>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</si>
  <si>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</si>
  <si>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</si>
  <si>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</si>
  <si>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</si>
  <si>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</si>
  <si>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</si>
  <si>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</si>
  <si>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</si>
  <si>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</si>
  <si>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</si>
  <si>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</si>
  <si>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</si>
  <si>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</si>
  <si>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</si>
  <si>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</si>
  <si>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</si>
  <si>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</si>
  <si>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</si>
  <si>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</si>
  <si>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</si>
  <si>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</si>
  <si>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</si>
  <si>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</si>
  <si>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</si>
  <si>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</si>
  <si>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</si>
  <si>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</si>
  <si>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</si>
  <si>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</si>
  <si>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</si>
  <si>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</si>
  <si>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</si>
  <si>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</si>
  <si>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</si>
  <si>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</si>
  <si>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</si>
  <si>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</si>
  <si>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</si>
  <si>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</si>
  <si>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</si>
  <si>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</si>
  <si>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</si>
  <si>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</si>
  <si>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</si>
  <si>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</si>
  <si>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</si>
  <si>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</si>
  <si>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</si>
  <si>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</si>
  <si>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</si>
  <si>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</si>
  <si>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</si>
  <si>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</si>
  <si>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</si>
  <si>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</si>
  <si>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</si>
  <si>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</si>
  <si>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</si>
  <si>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</si>
  <si>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</si>
  <si>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</si>
  <si>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</si>
  <si>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</si>
  <si>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</si>
  <si>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</si>
  <si>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</si>
  <si>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</si>
  <si>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</si>
  <si>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</si>
  <si>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</si>
  <si>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</si>
  <si>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</si>
  <si>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</si>
  <si>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</si>
  <si>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</si>
  <si>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</si>
  <si>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</si>
  <si>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</si>
  <si>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</si>
  <si>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</si>
  <si>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</si>
  <si>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</si>
  <si>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</si>
  <si>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</si>
  <si>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</si>
  <si>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</si>
  <si>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</si>
  <si>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</si>
  <si>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</si>
  <si>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</si>
  <si>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</si>
  <si>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</si>
  <si>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</si>
  <si>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</si>
  <si>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</si>
  <si>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</si>
  <si>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</si>
  <si>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</si>
  <si>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</si>
  <si>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</si>
  <si>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</si>
  <si>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</si>
  <si>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</si>
  <si>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</si>
  <si>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</si>
  <si>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</si>
  <si>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</si>
  <si>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</si>
  <si>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</si>
  <si>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</si>
  <si>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</si>
  <si>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</si>
  <si>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</si>
  <si>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</si>
  <si>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</si>
  <si>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</si>
  <si>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</si>
  <si>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</si>
  <si>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</si>
  <si>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</si>
  <si>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</si>
  <si>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</si>
  <si>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</si>
  <si>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</si>
  <si>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</si>
  <si>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</si>
  <si>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</si>
  <si>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</si>
  <si>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</si>
  <si>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</si>
  <si>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</si>
  <si>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</si>
  <si>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</si>
  <si>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</si>
  <si>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</si>
  <si>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</si>
  <si>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</si>
  <si>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</si>
  <si>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</si>
  <si>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</si>
  <si>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</si>
  <si>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</si>
  <si>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</si>
  <si>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</si>
  <si>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</si>
  <si>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</si>
  <si>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</si>
  <si>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</si>
  <si>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</si>
  <si>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</si>
  <si>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</si>
  <si>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</si>
  <si>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</si>
  <si>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</si>
  <si>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</si>
  <si>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</si>
  <si>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</si>
  <si>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</si>
  <si>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</si>
  <si>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</si>
  <si>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</si>
  <si>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</si>
  <si>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</si>
  <si>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</si>
  <si>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</si>
  <si>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</si>
  <si>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</si>
  <si>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</si>
  <si>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</si>
  <si>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</si>
  <si>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</si>
  <si>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</si>
  <si>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</si>
  <si>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</si>
  <si>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</si>
  <si>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</si>
  <si>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</si>
  <si>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</si>
  <si>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</si>
  <si>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</si>
  <si>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</si>
  <si>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</si>
  <si>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</si>
  <si>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</si>
  <si>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</si>
  <si>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</si>
  <si>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</si>
  <si>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</si>
  <si>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</si>
  <si>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</si>
  <si>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</si>
  <si>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</si>
  <si>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</si>
  <si>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</si>
  <si>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</si>
  <si>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</si>
  <si>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</si>
  <si>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</si>
  <si>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</si>
  <si>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</si>
  <si>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</si>
  <si>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</si>
  <si>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</si>
  <si>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</si>
  <si>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</si>
  <si>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</si>
  <si>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</si>
  <si>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</si>
  <si>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</si>
  <si>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</si>
  <si>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</si>
  <si>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</si>
  <si>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</si>
  <si>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</si>
  <si>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</si>
  <si>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</si>
  <si>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</si>
  <si>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</si>
  <si>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</si>
  <si>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</si>
  <si>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</si>
  <si>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</si>
  <si>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</si>
  <si>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</si>
  <si>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</si>
  <si>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</si>
  <si>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</si>
  <si>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</si>
  <si>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</si>
  <si>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</si>
  <si>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</si>
  <si>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</si>
  <si>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</si>
  <si>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</si>
  <si>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</si>
  <si>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</si>
  <si>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</si>
  <si>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</si>
  <si>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</si>
  <si>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</si>
  <si>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</si>
  <si>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</si>
  <si>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</si>
  <si>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</si>
  <si>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</si>
  <si>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</si>
  <si>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</si>
  <si>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</si>
  <si>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</si>
  <si>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</si>
  <si>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</si>
  <si>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</si>
  <si>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</si>
  <si>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</si>
  <si>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</si>
  <si>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</si>
  <si>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</si>
  <si>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</si>
  <si>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</si>
  <si>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</si>
  <si>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</si>
  <si>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</si>
  <si>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</si>
  <si>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</si>
  <si>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</si>
  <si>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</si>
  <si>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</si>
  <si>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</si>
  <si>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</si>
  <si>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</si>
  <si>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</si>
  <si>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</si>
  <si>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</si>
  <si>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</si>
  <si>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</si>
  <si>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</si>
  <si>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</si>
  <si>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</si>
  <si>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</si>
  <si>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</si>
  <si>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</si>
  <si>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</si>
  <si>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</si>
  <si>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</si>
  <si>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</si>
  <si>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</si>
  <si>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</si>
  <si>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</si>
  <si>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</si>
  <si>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</si>
  <si>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</si>
  <si>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</si>
  <si>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</si>
  <si>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</si>
  <si>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</si>
  <si>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</si>
  <si>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</si>
  <si>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</si>
  <si>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</si>
  <si>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</si>
  <si>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</si>
  <si>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</si>
  <si>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</si>
  <si>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</si>
  <si>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</si>
  <si>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</si>
  <si>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</si>
  <si>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</si>
  <si>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</si>
  <si>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</si>
  <si>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</si>
  <si>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</si>
  <si>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</si>
  <si>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</si>
  <si>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</si>
  <si>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</si>
  <si>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</si>
  <si>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</si>
  <si>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</si>
  <si>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</si>
  <si>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</si>
  <si>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</si>
  <si>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</si>
  <si>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</si>
  <si>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</si>
  <si>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</si>
  <si>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</si>
  <si>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</si>
  <si>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</si>
  <si>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</si>
  <si>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</si>
  <si>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</si>
  <si>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</si>
  <si>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</si>
  <si>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</si>
  <si>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</si>
  <si>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</si>
  <si>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</si>
  <si>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</si>
  <si>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</si>
  <si>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</si>
  <si>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</si>
  <si>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</si>
  <si>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</si>
  <si>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</si>
  <si>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</si>
  <si>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</si>
  <si>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</si>
  <si>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</si>
  <si>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</si>
  <si>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</si>
  <si>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</si>
  <si>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</si>
  <si>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</si>
  <si>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</si>
  <si>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</si>
  <si>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</si>
  <si>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</si>
  <si>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</si>
  <si>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</si>
  <si>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</si>
  <si>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</si>
  <si>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</si>
  <si>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</si>
  <si>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</si>
  <si>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</si>
  <si>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</si>
  <si>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</si>
  <si>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</si>
  <si>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</si>
  <si>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</si>
  <si>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</si>
  <si>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</si>
  <si>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</si>
  <si>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</si>
  <si>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</si>
  <si>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</si>
  <si>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</si>
  <si>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</si>
  <si>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</si>
  <si>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</si>
  <si>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</si>
  <si>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</si>
  <si>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</si>
  <si>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</si>
  <si>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</si>
  <si>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</si>
  <si>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</si>
  <si>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</si>
  <si>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</si>
  <si>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</si>
  <si>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</si>
  <si>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</si>
  <si>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</si>
  <si>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</si>
  <si>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</si>
  <si>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</si>
  <si>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</si>
  <si>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</si>
  <si>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</si>
  <si>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</si>
  <si>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</si>
  <si>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</si>
  <si>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</si>
  <si>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</si>
  <si>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</si>
  <si>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</si>
  <si>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</si>
  <si>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</si>
  <si>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</si>
  <si>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</si>
  <si>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</si>
  <si>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</si>
  <si>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</si>
  <si>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</si>
  <si>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</si>
  <si>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</si>
  <si>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</si>
  <si>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</si>
  <si>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</si>
  <si>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</si>
  <si>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</si>
  <si>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</si>
  <si>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</si>
  <si>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</si>
  <si>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</si>
  <si>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</si>
  <si>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</si>
  <si>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</si>
  <si>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</si>
  <si>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</si>
  <si>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</si>
  <si>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</si>
  <si>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</si>
  <si>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</si>
  <si>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</si>
  <si>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</si>
  <si>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</si>
  <si>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</si>
  <si>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</si>
  <si>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</si>
  <si>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</si>
  <si>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</si>
  <si>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</si>
  <si>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</si>
  <si>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</si>
  <si>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</si>
  <si>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</si>
  <si>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</si>
  <si>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</si>
  <si>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</si>
  <si>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</si>
  <si>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</si>
  <si>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</si>
  <si>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</si>
  <si>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</si>
  <si>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</si>
  <si>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</si>
  <si>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</si>
  <si>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</si>
  <si>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</si>
  <si>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</si>
  <si>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</si>
  <si>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</si>
  <si>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</si>
  <si>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</si>
  <si>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</si>
  <si>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</si>
  <si>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</si>
  <si>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</si>
  <si>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</si>
  <si>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</si>
  <si>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</si>
  <si>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</si>
  <si>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</si>
  <si>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</si>
  <si>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</si>
  <si>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</si>
  <si>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</si>
  <si>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</si>
  <si>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</si>
  <si>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</si>
  <si>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</si>
  <si>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</si>
  <si>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</si>
  <si>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</si>
  <si>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</si>
  <si>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</si>
  <si>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</si>
  <si>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</si>
  <si>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</si>
  <si>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</si>
  <si>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</si>
  <si>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</si>
  <si>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</si>
  <si>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</si>
  <si>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</si>
  <si>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</si>
  <si>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</si>
  <si>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</si>
  <si>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</si>
  <si>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</si>
  <si>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</si>
  <si>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</si>
  <si>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</si>
  <si>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</si>
  <si>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</si>
  <si>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</si>
  <si>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</si>
  <si>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</si>
  <si>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</si>
  <si>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</si>
  <si>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</si>
  <si>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</si>
  <si>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</si>
  <si>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</si>
  <si>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</si>
  <si>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</si>
  <si>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</si>
  <si>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</si>
  <si>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</si>
  <si>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</si>
  <si>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</si>
  <si>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</si>
  <si>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</si>
  <si>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</si>
  <si>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</si>
  <si>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</si>
  <si>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</si>
  <si>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</si>
  <si>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</si>
  <si>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</si>
  <si>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</si>
  <si>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</si>
  <si>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</si>
  <si>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</si>
  <si>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</si>
  <si>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</si>
  <si>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</si>
  <si>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</si>
  <si>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</si>
  <si>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</si>
  <si>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</si>
  <si>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</si>
  <si>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</si>
  <si>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</si>
  <si>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</si>
  <si>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</si>
  <si>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</si>
  <si>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</si>
  <si>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</si>
  <si>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</si>
  <si>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</si>
  <si>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</si>
  <si>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</si>
  <si>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</si>
  <si>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</si>
  <si>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</si>
  <si>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</si>
  <si>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</si>
  <si>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</si>
  <si>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</si>
  <si>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</si>
  <si>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</si>
  <si>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</si>
  <si>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</si>
  <si>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</si>
  <si>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</si>
  <si>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</si>
  <si>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</si>
  <si>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</si>
  <si>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</si>
  <si>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</si>
  <si>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</si>
  <si>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</si>
  <si>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</si>
  <si>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</si>
  <si>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</si>
  <si>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</si>
  <si>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</si>
  <si>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</si>
  <si>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</si>
  <si>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</si>
  <si>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</si>
  <si>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</si>
  <si>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</si>
  <si>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</si>
  <si>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</si>
  <si>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</si>
  <si>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</si>
  <si>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</si>
  <si>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</si>
  <si>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</si>
  <si>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</si>
  <si>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</si>
  <si>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</si>
  <si>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</si>
  <si>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</si>
  <si>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</si>
  <si>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</si>
  <si>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</si>
  <si>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</si>
  <si>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</si>
  <si>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</si>
  <si>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</si>
  <si>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</si>
  <si>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</si>
  <si>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</si>
  <si>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</si>
  <si>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</si>
  <si>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</si>
  <si>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</si>
  <si>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</si>
  <si>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</si>
  <si>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</si>
  <si>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</si>
  <si>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</si>
  <si>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</si>
  <si>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</si>
  <si>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</si>
  <si>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</si>
  <si>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</si>
  <si>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</si>
  <si>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</si>
  <si>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</si>
  <si>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</si>
  <si>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</si>
  <si>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</si>
  <si>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</si>
  <si>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</si>
  <si>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</si>
  <si>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</si>
  <si>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</si>
  <si>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</si>
  <si>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</si>
  <si>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</si>
  <si>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</si>
  <si>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</si>
  <si>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</si>
  <si>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</si>
  <si>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</si>
  <si>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</si>
  <si>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</si>
  <si>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</si>
  <si>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</si>
  <si>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</si>
  <si>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</si>
  <si>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</si>
  <si>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</si>
  <si>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</si>
  <si>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</si>
  <si>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</si>
  <si>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</si>
  <si>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</si>
  <si>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</si>
  <si>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</si>
  <si>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</si>
  <si>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</si>
  <si>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</si>
  <si>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</si>
  <si>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</si>
  <si>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</si>
  <si>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</si>
  <si>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</si>
  <si>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</si>
  <si>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</si>
  <si>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</si>
  <si>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</si>
  <si>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</si>
  <si>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</si>
  <si>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</si>
  <si>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</si>
  <si>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</si>
  <si>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</si>
  <si>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</si>
  <si>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</si>
  <si>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</si>
  <si>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</si>
  <si>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</si>
  <si>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</si>
  <si>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</si>
  <si>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</si>
  <si>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</si>
  <si>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</si>
  <si>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</si>
  <si>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</si>
  <si>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</si>
  <si>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</si>
  <si>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</si>
  <si>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</si>
  <si>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</si>
  <si>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</si>
  <si>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</si>
  <si>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</si>
  <si>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</si>
  <si>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</si>
  <si>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</si>
  <si>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</si>
  <si>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</si>
  <si>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</si>
  <si>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</si>
  <si>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</si>
  <si>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</si>
  <si>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</si>
  <si>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</si>
  <si>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</si>
  <si>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</si>
  <si>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</si>
  <si>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</si>
  <si>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</si>
  <si>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</si>
  <si>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</si>
  <si>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</si>
  <si>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</si>
  <si>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</si>
  <si>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</si>
  <si>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</si>
  <si>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</si>
  <si>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</si>
  <si>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</si>
  <si>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</si>
  <si>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</si>
  <si>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</si>
  <si>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</si>
  <si>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</si>
  <si>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</si>
  <si>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</si>
  <si>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</si>
  <si>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</si>
  <si>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</si>
  <si>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</si>
  <si>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</si>
  <si>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</si>
  <si>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</si>
  <si>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</si>
  <si>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</si>
  <si>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</si>
  <si>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</si>
  <si>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</si>
  <si>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</si>
  <si>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</si>
  <si>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</si>
  <si>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</si>
  <si>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</si>
  <si>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</si>
  <si>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</si>
  <si>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</si>
  <si>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</si>
  <si>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</si>
  <si>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</si>
  <si>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</si>
  <si>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</si>
  <si>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</si>
  <si>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</si>
  <si>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</si>
  <si>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</si>
  <si>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</si>
  <si>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</si>
  <si>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</si>
  <si>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</si>
  <si>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</si>
  <si>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</si>
  <si>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</si>
  <si>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</si>
  <si>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</si>
  <si>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</si>
  <si>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</si>
  <si>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</si>
  <si>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</si>
  <si>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</si>
  <si>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</si>
  <si>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</si>
  <si>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</si>
  <si>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</si>
  <si>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</si>
  <si>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</si>
  <si>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</si>
  <si>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</si>
  <si>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</si>
  <si>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</si>
  <si>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</si>
  <si>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</si>
  <si>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</si>
  <si>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</si>
  <si>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</si>
  <si>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</si>
  <si>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</si>
  <si>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</si>
  <si>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</si>
  <si>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</si>
  <si>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</si>
  <si>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</si>
  <si>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</si>
  <si>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</si>
  <si>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</si>
  <si>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</si>
  <si>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</si>
  <si>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</si>
  <si>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</si>
  <si>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</si>
  <si>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</si>
  <si>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</si>
  <si>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</si>
  <si>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</si>
  <si>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</si>
  <si>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</si>
  <si>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</si>
  <si>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</si>
  <si>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</si>
  <si>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</si>
  <si>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</si>
  <si>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</si>
  <si>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</si>
  <si>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</si>
  <si>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</si>
  <si>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</si>
  <si>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</si>
  <si>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</si>
  <si>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</si>
  <si>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</si>
  <si>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</si>
  <si>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</si>
  <si>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</si>
  <si>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</si>
  <si>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</si>
  <si>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</si>
  <si>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</si>
  <si>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</si>
  <si>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</si>
  <si>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</si>
  <si>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</si>
  <si>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</si>
  <si>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</si>
  <si>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</si>
  <si>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</si>
  <si>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</si>
  <si>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</si>
  <si>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</si>
  <si>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</si>
  <si>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</si>
  <si>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</si>
  <si>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</si>
  <si>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</si>
  <si>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</si>
  <si>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</si>
  <si>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</si>
  <si>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</si>
  <si>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</si>
  <si>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</si>
  <si>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</si>
  <si>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</si>
  <si>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</si>
  <si>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</si>
  <si>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</si>
  <si>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</si>
  <si>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</si>
  <si>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</si>
  <si>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</si>
  <si>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</si>
  <si>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</si>
  <si>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</si>
  <si>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</si>
  <si>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</si>
  <si>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</si>
  <si>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</si>
  <si>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</si>
  <si>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</si>
  <si>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</si>
  <si>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</si>
  <si>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</si>
  <si>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</si>
  <si>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</si>
  <si>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</si>
  <si>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</si>
  <si>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</si>
  <si>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</si>
  <si>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</si>
  <si>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</si>
  <si>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</si>
  <si>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</si>
  <si>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</si>
  <si>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</si>
  <si>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</si>
  <si>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</si>
  <si>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</si>
  <si>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</si>
  <si>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</si>
  <si>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</si>
  <si>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</si>
  <si>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</si>
  <si>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</si>
  <si>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</si>
  <si>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</si>
  <si>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</si>
  <si>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</si>
  <si>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</si>
  <si>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</si>
  <si>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</si>
  <si>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</si>
  <si>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</si>
  <si>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</si>
  <si>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</si>
  <si>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</si>
  <si>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</si>
  <si>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</si>
  <si>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</si>
  <si>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</si>
  <si>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</si>
  <si>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</si>
  <si>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</si>
  <si>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</si>
  <si>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</si>
  <si>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</si>
  <si>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</si>
  <si>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</si>
  <si>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</si>
  <si>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</si>
  <si>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</si>
  <si>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</si>
  <si>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</si>
  <si>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</si>
  <si>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</si>
  <si>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</si>
  <si>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</si>
  <si>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</si>
  <si>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</si>
  <si>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</si>
  <si>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</si>
  <si>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</si>
  <si>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</si>
  <si>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</si>
  <si>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</si>
  <si>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</si>
  <si>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</si>
  <si>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</si>
  <si>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</si>
  <si>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</si>
  <si>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</si>
  <si>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</si>
  <si>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</si>
  <si>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</si>
  <si>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</si>
  <si>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</si>
  <si>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</si>
  <si>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</si>
  <si>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</si>
  <si>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</si>
  <si>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</si>
  <si>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</si>
  <si>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</si>
  <si>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</si>
  <si>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</si>
  <si>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</si>
  <si>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</si>
  <si>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</si>
  <si>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</si>
  <si>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</si>
  <si>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</si>
  <si>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</si>
  <si>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</si>
  <si>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</si>
  <si>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</si>
  <si>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</si>
  <si>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</si>
  <si>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</si>
  <si>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</si>
  <si>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</si>
  <si>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</si>
  <si>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</si>
  <si>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</si>
  <si>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</si>
  <si>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</si>
  <si>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</si>
  <si>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</si>
  <si>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</si>
  <si>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</si>
  <si>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</si>
  <si>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</si>
  <si>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</si>
  <si>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</si>
  <si>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</si>
  <si>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</si>
  <si>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</si>
  <si>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</si>
  <si>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</si>
  <si>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</si>
  <si>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</si>
  <si>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</si>
  <si>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</si>
  <si>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</si>
  <si>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</si>
  <si>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</si>
  <si>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</si>
  <si>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</si>
  <si>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</si>
  <si>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</si>
  <si>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</si>
  <si>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</si>
  <si>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</si>
  <si>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</si>
  <si>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</si>
  <si>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</si>
  <si>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</si>
  <si>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</si>
  <si>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</si>
  <si>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</si>
  <si>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</si>
  <si>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</si>
  <si>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</si>
  <si>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</si>
  <si>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</si>
  <si>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</si>
  <si>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</si>
  <si>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</si>
  <si>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</si>
  <si>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</si>
  <si>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</si>
  <si>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</si>
  <si>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</si>
  <si>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</si>
  <si>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</si>
  <si>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</si>
  <si>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</si>
  <si>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</si>
  <si>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</si>
  <si>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</si>
  <si>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</si>
  <si>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</si>
  <si>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</si>
  <si>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</si>
  <si>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</si>
  <si>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</si>
  <si>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</si>
  <si>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</si>
  <si>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</si>
  <si>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</si>
  <si>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</si>
  <si>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</si>
  <si>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</si>
  <si>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</si>
  <si>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</si>
  <si>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</si>
  <si>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</si>
  <si>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</si>
  <si>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</si>
  <si>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</si>
  <si>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</si>
  <si>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</si>
  <si>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</si>
  <si>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</si>
  <si>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</si>
  <si>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</si>
  <si>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</si>
  <si>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</si>
  <si>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</si>
  <si>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</si>
  <si>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</si>
  <si>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</si>
  <si>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</si>
  <si>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</si>
  <si>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</si>
  <si>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</si>
  <si>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</si>
  <si>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</si>
  <si>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</si>
  <si>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</si>
  <si>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</si>
  <si>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</si>
  <si>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</si>
  <si>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</si>
  <si>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</si>
  <si>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</si>
  <si>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</si>
  <si>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</si>
  <si>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</si>
  <si>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</si>
  <si>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</si>
  <si>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</si>
  <si>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</si>
  <si>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</si>
  <si>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</si>
  <si>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</si>
  <si>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</si>
  <si>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</si>
  <si>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</si>
  <si>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</si>
  <si>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</si>
  <si>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</si>
  <si>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</si>
  <si>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</si>
  <si>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</si>
  <si>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</si>
  <si>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</si>
  <si>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</si>
  <si>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</si>
  <si>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</si>
  <si>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</si>
  <si>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</si>
  <si>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</si>
  <si>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</si>
  <si>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</si>
  <si>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</si>
  <si>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</si>
  <si>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</si>
  <si>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</si>
  <si>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</si>
  <si>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</si>
  <si>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</si>
  <si>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</si>
  <si>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</si>
  <si>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</si>
  <si>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</si>
  <si>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</si>
  <si>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</si>
  <si>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</si>
  <si>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</si>
  <si>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</si>
  <si>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</si>
  <si>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</si>
  <si>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</si>
  <si>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</si>
  <si>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</si>
  <si>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</si>
  <si>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</si>
  <si>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</si>
  <si>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</si>
  <si>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</si>
  <si>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</si>
  <si>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</si>
  <si>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</si>
  <si>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</si>
  <si>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</si>
  <si>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</si>
  <si>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</si>
  <si>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</si>
  <si>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</si>
  <si>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</si>
  <si>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</si>
  <si>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</si>
  <si>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</si>
  <si>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</si>
  <si>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</si>
  <si>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</si>
  <si>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</si>
  <si>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</si>
  <si>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</si>
  <si>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</si>
  <si>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</si>
  <si>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</si>
  <si>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</si>
  <si>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</si>
  <si>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</si>
  <si>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</si>
  <si>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</si>
  <si>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</si>
  <si>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</si>
  <si>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</si>
  <si>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</si>
  <si>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</si>
  <si>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</si>
  <si>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</si>
  <si>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</si>
  <si>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</si>
  <si>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</si>
  <si>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</si>
  <si>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</si>
  <si>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</si>
  <si>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</si>
  <si>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</si>
  <si>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</si>
  <si>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</si>
  <si>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</si>
  <si>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</si>
  <si>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</si>
  <si>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</si>
  <si>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</si>
  <si>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</si>
  <si>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</si>
  <si>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</si>
  <si>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</si>
  <si>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</si>
  <si>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</si>
  <si>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</si>
  <si>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</si>
  <si>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</si>
  <si>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</si>
  <si>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</si>
  <si>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</si>
  <si>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</si>
  <si>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</si>
  <si>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</si>
  <si>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</si>
  <si>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</si>
  <si>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</si>
  <si>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</si>
  <si>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</si>
  <si>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</si>
  <si>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</si>
  <si>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</si>
  <si>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</si>
  <si>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</si>
  <si>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</si>
  <si>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</si>
  <si>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</si>
  <si>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</si>
  <si>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</si>
  <si>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</si>
  <si>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</si>
  <si>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</si>
  <si>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</si>
  <si>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</si>
  <si>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</si>
  <si>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</si>
  <si>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</si>
  <si>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</si>
  <si>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</si>
  <si>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</si>
  <si>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</si>
  <si>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</si>
  <si>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</si>
  <si>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</si>
  <si>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</si>
  <si>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</si>
  <si>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</si>
  <si>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</si>
  <si>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</si>
  <si>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</si>
  <si>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</si>
  <si>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</si>
  <si>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</si>
  <si>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</si>
  <si>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</si>
  <si>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</si>
  <si>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</si>
  <si>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</si>
  <si>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</si>
  <si>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</si>
  <si>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</si>
  <si>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</si>
  <si>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</si>
  <si>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</si>
  <si>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</si>
  <si>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</si>
  <si>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</si>
  <si>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</si>
  <si>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</si>
  <si>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</si>
  <si>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</si>
  <si>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</si>
  <si>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</si>
  <si>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</si>
  <si>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</si>
  <si>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</si>
  <si>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</si>
  <si>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</si>
  <si>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</si>
  <si>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</si>
  <si>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</si>
  <si>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</si>
  <si>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</si>
  <si>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</si>
  <si>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</si>
  <si>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</si>
  <si>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</si>
  <si>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</si>
  <si>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</si>
  <si>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</si>
  <si>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</si>
  <si>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</si>
  <si>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</si>
  <si>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</si>
  <si>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</si>
  <si>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</si>
  <si>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</si>
  <si>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</si>
  <si>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</si>
  <si>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</si>
  <si>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</si>
  <si>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</si>
  <si>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</si>
  <si>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</si>
  <si>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</si>
  <si>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</si>
  <si>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</si>
  <si>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</si>
  <si>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</si>
  <si>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</si>
  <si>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</si>
  <si>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</si>
  <si>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</si>
  <si>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</si>
  <si>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</si>
  <si>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</si>
  <si>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</si>
  <si>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</si>
  <si>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</si>
  <si>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</si>
  <si>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</si>
  <si>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</si>
  <si>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</si>
  <si>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</si>
  <si>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</si>
  <si>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</si>
  <si>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</si>
  <si>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</si>
  <si>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</si>
  <si>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</si>
  <si>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</si>
  <si>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</si>
  <si>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</si>
  <si>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</si>
  <si>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</si>
  <si>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</si>
  <si>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</si>
  <si>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</si>
  <si>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</si>
  <si>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</si>
  <si>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</si>
  <si>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</si>
  <si>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</si>
  <si>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</si>
  <si>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</si>
  <si>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</si>
  <si>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</si>
  <si>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</si>
  <si>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</si>
  <si>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</si>
  <si>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</si>
  <si>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</si>
  <si>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</si>
  <si>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</si>
  <si>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</si>
  <si>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</si>
  <si>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</si>
  <si>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</si>
  <si>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</si>
  <si>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</si>
  <si>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</si>
  <si>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</si>
  <si>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</si>
  <si>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</si>
  <si>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</si>
  <si>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</si>
  <si>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</si>
  <si>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</si>
  <si>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</si>
  <si>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</si>
  <si>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</si>
  <si>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</si>
  <si>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</si>
  <si>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</si>
  <si>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</si>
  <si>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</si>
  <si>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</si>
  <si>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</si>
  <si>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</si>
  <si>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</si>
  <si>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</si>
  <si>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</si>
  <si>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</si>
  <si>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</si>
  <si>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</si>
  <si>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</si>
  <si>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</si>
  <si>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</si>
  <si>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</si>
  <si>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</si>
  <si>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</si>
  <si>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</si>
  <si>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</si>
  <si>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</si>
  <si>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</si>
  <si>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</si>
  <si>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</si>
  <si>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</si>
  <si>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</si>
  <si>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</si>
  <si>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</si>
  <si>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</si>
  <si>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</si>
  <si>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</si>
  <si>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</si>
  <si>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</si>
  <si>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</si>
  <si>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</si>
  <si>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</si>
  <si>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</si>
  <si>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</si>
  <si>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</si>
  <si>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</si>
  <si>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</si>
  <si>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</si>
  <si>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</si>
  <si>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</si>
  <si>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</si>
  <si>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</si>
  <si>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</si>
  <si>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</si>
  <si>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</si>
  <si>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</si>
  <si>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</si>
  <si>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</si>
  <si>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</si>
  <si>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</si>
  <si>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</si>
  <si>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</si>
  <si>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</si>
  <si>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</si>
  <si>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</si>
  <si>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</si>
  <si>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</si>
  <si>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</si>
  <si>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</si>
  <si>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</si>
  <si>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</si>
  <si>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</si>
  <si>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</si>
  <si>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</si>
  <si>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</si>
  <si>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</si>
  <si>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</si>
  <si>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</si>
  <si>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</si>
  <si>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</si>
  <si>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</si>
  <si>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</si>
  <si>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</si>
  <si>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</si>
  <si>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</si>
  <si>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</si>
  <si>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</si>
  <si>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</si>
  <si>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</si>
  <si>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</si>
  <si>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</si>
  <si>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</si>
  <si>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</si>
  <si>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</si>
  <si>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</si>
  <si>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</si>
  <si>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</si>
  <si>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</si>
  <si>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</si>
  <si>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</si>
  <si>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</si>
  <si>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</si>
  <si>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</si>
  <si>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</si>
  <si>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</si>
  <si>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</si>
  <si>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</si>
  <si>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</si>
  <si>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</si>
  <si>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</si>
  <si>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</si>
  <si>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</si>
  <si>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</si>
  <si>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</si>
  <si>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</si>
  <si>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</si>
  <si>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</si>
  <si>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</si>
  <si>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</si>
  <si>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</si>
  <si>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</si>
  <si>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</si>
  <si>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</si>
  <si>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</si>
  <si>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</si>
  <si>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</si>
  <si>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</si>
  <si>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</si>
  <si>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</si>
  <si>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</si>
  <si>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</si>
  <si>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</si>
  <si>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</si>
  <si>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</si>
  <si>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</si>
  <si>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</si>
  <si>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</si>
  <si>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</si>
  <si>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</si>
  <si>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</si>
  <si>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</si>
  <si>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</si>
  <si>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</si>
  <si>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</si>
  <si>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</si>
  <si>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</si>
  <si>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</si>
  <si>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</si>
  <si>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</si>
  <si>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</si>
  <si>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</si>
  <si>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</si>
  <si>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</si>
  <si>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</si>
  <si>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</si>
  <si>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</si>
  <si>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</si>
  <si>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</si>
  <si>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</si>
  <si>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</si>
  <si>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</si>
  <si>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</si>
  <si>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</si>
  <si>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</si>
  <si>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</si>
  <si>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</si>
  <si>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</si>
  <si>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</si>
  <si>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</si>
  <si>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</si>
  <si>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</si>
  <si>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</si>
  <si>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</si>
  <si>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</si>
  <si>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</si>
  <si>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</si>
  <si>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</si>
  <si>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</si>
  <si>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</si>
  <si>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</si>
  <si>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</si>
  <si>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</si>
  <si>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</si>
  <si>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</si>
  <si>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</si>
  <si>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</si>
  <si>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</si>
  <si>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</si>
  <si>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</si>
  <si>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</si>
  <si>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</si>
  <si>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</si>
  <si>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</si>
  <si>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</si>
  <si>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</si>
  <si>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</si>
  <si>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</si>
  <si>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</si>
  <si>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</si>
  <si>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</si>
  <si>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</si>
  <si>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</si>
  <si>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</si>
  <si>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</si>
  <si>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</si>
  <si>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</si>
  <si>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</si>
  <si>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</si>
  <si>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</si>
  <si>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</si>
  <si>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</si>
  <si>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</si>
  <si>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</si>
  <si>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</si>
  <si>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</si>
  <si>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</si>
  <si>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</si>
  <si>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</si>
  <si>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</si>
  <si>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</si>
  <si>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</si>
  <si>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</si>
  <si>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</si>
  <si>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</si>
  <si>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</si>
  <si>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</si>
  <si>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</si>
  <si>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</si>
  <si>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</si>
  <si>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</si>
  <si>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</si>
  <si>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</si>
  <si>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</si>
  <si>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</si>
  <si>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</si>
  <si>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</si>
  <si>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</si>
  <si>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</si>
  <si>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</si>
  <si>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</si>
  <si>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</si>
  <si>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</si>
  <si>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</si>
  <si>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</si>
  <si>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</si>
  <si>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</si>
  <si>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</si>
  <si>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</si>
  <si>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</si>
  <si>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</si>
  <si>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</si>
  <si>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</si>
  <si>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</si>
  <si>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</si>
  <si>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</si>
  <si>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</si>
  <si>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</si>
  <si>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</si>
  <si>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</si>
  <si>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</si>
  <si>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</si>
  <si>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</si>
  <si>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</si>
  <si>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</si>
  <si>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</si>
  <si>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</si>
  <si>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</si>
  <si>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</si>
  <si>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</si>
  <si>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</si>
  <si>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</si>
  <si>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</si>
  <si>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</si>
  <si>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</si>
  <si>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</si>
  <si>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</si>
  <si>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</si>
  <si>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</si>
  <si>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</si>
  <si>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</si>
  <si>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</si>
  <si>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</si>
  <si>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</si>
  <si>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</si>
  <si>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</si>
  <si>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</si>
  <si>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</si>
  <si>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</si>
  <si>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</si>
  <si>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</si>
  <si>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</si>
  <si>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</si>
  <si>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</si>
  <si>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</si>
  <si>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</si>
  <si>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</si>
  <si>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</si>
  <si>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</si>
  <si>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</si>
  <si>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</si>
  <si>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</si>
  <si>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</si>
  <si>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</si>
  <si>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</si>
  <si>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</si>
  <si>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</si>
  <si>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</si>
  <si>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</si>
  <si>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</si>
  <si>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</si>
  <si>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</si>
  <si>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</si>
  <si>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</si>
  <si>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</si>
  <si>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</si>
  <si>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</si>
  <si>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</si>
  <si>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</si>
  <si>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</si>
  <si>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</si>
  <si>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</si>
  <si>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</si>
  <si>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</si>
  <si>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</si>
  <si>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</si>
  <si>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</si>
  <si>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</si>
  <si>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</si>
  <si>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</si>
  <si>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</si>
  <si>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</si>
  <si>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</si>
  <si>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</si>
  <si>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</si>
  <si>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</si>
  <si>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</si>
  <si>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</si>
  <si>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</si>
  <si>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</si>
  <si>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</si>
  <si>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</si>
  <si>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</si>
  <si>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</si>
  <si>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</si>
  <si>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</si>
  <si>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</si>
  <si>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</si>
  <si>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</si>
  <si>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</si>
  <si>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</si>
  <si>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</si>
  <si>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</si>
  <si>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</si>
  <si>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</si>
  <si>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</si>
  <si>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</si>
  <si>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</si>
  <si>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</si>
  <si>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</si>
  <si>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</si>
  <si>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</si>
  <si>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</si>
  <si>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</si>
  <si>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</si>
  <si>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</si>
  <si>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</si>
  <si>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</si>
  <si>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</si>
  <si>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</si>
  <si>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</si>
  <si>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</si>
  <si>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</si>
  <si>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</si>
  <si>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</si>
  <si>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</si>
  <si>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</si>
  <si>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</si>
  <si>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</si>
  <si>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</si>
  <si>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</si>
  <si>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</si>
  <si>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</si>
  <si>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</si>
  <si>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</si>
  <si>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</si>
  <si>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</si>
  <si>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</si>
  <si>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</si>
  <si>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</si>
  <si>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</si>
  <si>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</si>
  <si>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</si>
  <si>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</si>
  <si>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</si>
  <si>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</si>
  <si>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</si>
  <si>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</si>
  <si>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</si>
  <si>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</si>
  <si>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</si>
  <si>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</si>
  <si>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</si>
  <si>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</si>
  <si>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</si>
  <si>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</si>
  <si>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</si>
  <si>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</si>
  <si>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</si>
  <si>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</si>
  <si>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</si>
  <si>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</si>
  <si>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</si>
  <si>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</si>
  <si>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</si>
  <si>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</si>
  <si>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</si>
  <si>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</si>
  <si>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</si>
  <si>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</si>
  <si>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</si>
  <si>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</si>
  <si>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</si>
  <si>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</si>
  <si>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</si>
  <si>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</si>
  <si>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</si>
  <si>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</si>
  <si>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</si>
  <si>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</si>
  <si>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</si>
  <si>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</si>
  <si>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</si>
  <si>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</si>
  <si>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</si>
  <si>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</si>
  <si>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</si>
  <si>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</si>
  <si>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</si>
  <si>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</si>
  <si>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</si>
  <si>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</si>
  <si>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</si>
  <si>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</si>
  <si>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</si>
  <si>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</si>
  <si>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</si>
  <si>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</si>
  <si>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</si>
  <si>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</si>
  <si>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</si>
  <si>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</si>
  <si>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</si>
  <si>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</si>
  <si>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</si>
  <si>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</si>
  <si>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</si>
  <si>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</si>
  <si>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</si>
  <si>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</si>
  <si>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</si>
  <si>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</si>
  <si>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</si>
  <si>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</si>
  <si>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</si>
  <si>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</si>
  <si>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</si>
  <si>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</si>
  <si>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</si>
  <si>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</si>
  <si>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</si>
  <si>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</si>
  <si>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</si>
  <si>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</si>
  <si>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</si>
  <si>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</si>
  <si>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</si>
  <si>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</si>
  <si>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</si>
  <si>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</si>
  <si>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</si>
  <si>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</si>
  <si>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</si>
  <si>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</si>
  <si>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</si>
  <si>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</si>
  <si>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</si>
  <si>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</si>
  <si>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</si>
  <si>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</si>
  <si>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</si>
  <si>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</si>
  <si>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</si>
  <si>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</si>
  <si>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</si>
  <si>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</si>
  <si>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</si>
  <si>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</si>
  <si>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</si>
  <si>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</si>
  <si>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</si>
  <si>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</si>
  <si>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</si>
  <si>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</si>
  <si>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</si>
  <si>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</si>
  <si>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</si>
  <si>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</si>
  <si>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</si>
  <si>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</si>
  <si>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</si>
  <si>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</si>
  <si>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</si>
  <si>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</si>
  <si>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</si>
  <si>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</si>
  <si>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</si>
  <si>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</si>
  <si>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</si>
  <si>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</si>
  <si>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</si>
  <si>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</si>
  <si>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</si>
  <si>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</si>
  <si>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</si>
  <si>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</si>
  <si>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</si>
  <si>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</si>
  <si>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</si>
  <si>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</si>
  <si>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</si>
  <si>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</si>
  <si>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</si>
  <si>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</si>
  <si>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</si>
  <si>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</si>
  <si>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</si>
  <si>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</si>
  <si>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</si>
  <si>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</si>
  <si>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</si>
  <si>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</si>
  <si>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</si>
  <si>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</si>
  <si>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</si>
  <si>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</si>
  <si>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</si>
  <si>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</si>
  <si>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</si>
  <si>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</si>
  <si>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</si>
  <si>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</si>
  <si>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</si>
  <si>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</si>
  <si>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</si>
  <si>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</si>
  <si>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</si>
  <si>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</si>
  <si>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</si>
  <si>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</si>
  <si>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</si>
  <si>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</si>
  <si>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</si>
  <si>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</si>
  <si>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</si>
  <si>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</si>
  <si>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</si>
  <si>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</si>
  <si>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</si>
  <si>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</si>
  <si>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</si>
  <si>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</si>
  <si>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</si>
  <si>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</si>
  <si>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</si>
  <si>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</si>
  <si>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</si>
  <si>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</si>
  <si>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</si>
  <si>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</si>
  <si>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</si>
  <si>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</si>
  <si>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</si>
  <si>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</si>
  <si>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</si>
  <si>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</si>
  <si>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</si>
  <si>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</si>
  <si>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</si>
  <si>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</si>
  <si>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</si>
  <si>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</si>
  <si>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</si>
  <si>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</si>
  <si>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</si>
  <si>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</si>
  <si>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</si>
  <si>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</si>
  <si>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</si>
  <si>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</si>
  <si>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</si>
  <si>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</si>
  <si>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</si>
  <si>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</si>
  <si>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</si>
  <si>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</si>
  <si>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</si>
  <si>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</si>
  <si>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</si>
  <si>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</si>
  <si>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</si>
  <si>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</si>
  <si>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</si>
  <si>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</si>
  <si>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</si>
  <si>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</si>
  <si>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</si>
  <si>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</si>
  <si>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</si>
  <si>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</si>
  <si>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</si>
  <si>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</si>
  <si>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</si>
  <si>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</si>
  <si>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</si>
  <si>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</si>
  <si>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</si>
  <si>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</si>
  <si>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</si>
  <si>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</si>
  <si>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</si>
  <si>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</si>
  <si>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</si>
  <si>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</si>
  <si>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</si>
  <si>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</si>
  <si>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</si>
  <si>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</si>
  <si>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</si>
  <si>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</si>
  <si>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</si>
  <si>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</si>
  <si>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</si>
  <si>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</si>
  <si>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</si>
  <si>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</si>
  <si>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</si>
  <si>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</si>
  <si>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</si>
  <si>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</si>
  <si>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</si>
  <si>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</si>
  <si>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</si>
  <si>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</si>
  <si>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</si>
  <si>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</si>
  <si>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</si>
  <si>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</si>
  <si>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</si>
  <si>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</si>
  <si>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</si>
  <si>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</si>
  <si>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</si>
  <si>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</si>
  <si>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</si>
  <si>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</si>
  <si>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</si>
  <si>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</si>
  <si>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</si>
  <si>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</si>
  <si>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</si>
  <si>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</si>
  <si>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</si>
  <si>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</si>
  <si>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</si>
  <si>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</si>
  <si>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</si>
  <si>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</si>
  <si>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</si>
  <si>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</si>
  <si>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</si>
  <si>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</si>
  <si>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</si>
  <si>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</si>
  <si>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</si>
  <si>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</si>
  <si>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</si>
  <si>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</si>
  <si>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</si>
  <si>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</si>
  <si>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</si>
  <si>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</si>
  <si>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</si>
  <si>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</si>
  <si>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</si>
  <si>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</si>
  <si>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</si>
  <si>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</si>
  <si>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</si>
  <si>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</si>
  <si>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</si>
  <si>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</si>
  <si>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</si>
  <si>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</si>
  <si>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</si>
  <si>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</si>
  <si>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</si>
  <si>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</si>
  <si>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</si>
  <si>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</si>
  <si>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</si>
  <si>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</si>
  <si>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</si>
  <si>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</si>
  <si>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</si>
  <si>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</si>
  <si>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</si>
  <si>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</si>
  <si>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</si>
  <si>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</si>
  <si>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</si>
  <si>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</si>
  <si>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</si>
  <si>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</si>
  <si>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</si>
  <si>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</si>
  <si>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</si>
  <si>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</si>
  <si>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</si>
  <si>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</si>
  <si>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</si>
  <si>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</si>
  <si>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</si>
  <si>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</si>
  <si>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</si>
  <si>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</si>
  <si>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</si>
  <si>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</si>
  <si>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</si>
  <si>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</si>
  <si>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</si>
  <si>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</si>
  <si>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</si>
  <si>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</si>
  <si>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</si>
  <si>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</si>
  <si>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</si>
  <si>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</si>
  <si>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</si>
  <si>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</si>
  <si>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</si>
  <si>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</si>
  <si>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</si>
  <si>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</si>
  <si>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</si>
  <si>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</si>
  <si>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</si>
  <si>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</si>
  <si>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</si>
  <si>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</si>
  <si>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</si>
  <si>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</si>
  <si>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</si>
  <si>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</si>
  <si>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</si>
  <si>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</si>
  <si>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</si>
  <si>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</si>
  <si>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</si>
  <si>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</si>
  <si>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</si>
  <si>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</si>
  <si>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</si>
  <si>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</si>
  <si>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</si>
  <si>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</si>
  <si>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</si>
  <si>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</si>
  <si>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</si>
  <si>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</si>
  <si>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</si>
  <si>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</si>
  <si>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</si>
  <si>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</si>
  <si>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</si>
  <si>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</si>
  <si>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</si>
  <si>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</si>
  <si>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</si>
  <si>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</si>
  <si>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</si>
  <si>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</si>
  <si>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</si>
  <si>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</si>
  <si>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</si>
  <si>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</si>
  <si>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</si>
  <si>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</si>
  <si>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</si>
  <si>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</si>
  <si>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</si>
  <si>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</si>
  <si>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</si>
  <si>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</si>
  <si>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</si>
  <si>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</si>
  <si>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</si>
  <si>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</si>
  <si>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</si>
  <si>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</si>
  <si>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</si>
  <si>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</si>
  <si>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</si>
  <si>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</si>
  <si>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</si>
  <si>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</si>
  <si>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</si>
  <si>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</si>
  <si>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</si>
  <si>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</si>
  <si>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</si>
  <si>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</si>
  <si>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</si>
  <si>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</si>
  <si>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</si>
  <si>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</si>
  <si>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</si>
  <si>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</si>
  <si>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</si>
  <si>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</si>
  <si>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</si>
  <si>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</si>
  <si>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</si>
  <si>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</si>
  <si>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</si>
  <si>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</si>
  <si>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</si>
  <si>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</si>
  <si>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</si>
  <si>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</si>
  <si>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</si>
  <si>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</si>
  <si>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</si>
  <si>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</si>
  <si>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</si>
  <si>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</si>
  <si>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</si>
  <si>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</si>
  <si>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</si>
  <si>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</si>
  <si>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</si>
  <si>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</si>
  <si>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</si>
  <si>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</si>
  <si>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</si>
  <si>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</si>
  <si>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</si>
  <si>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</si>
  <si>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</si>
  <si>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</si>
  <si>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</si>
  <si>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</si>
  <si>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</si>
  <si>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</si>
  <si>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</si>
  <si>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</si>
  <si>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</si>
  <si>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</si>
  <si>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</si>
  <si>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</si>
  <si>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</si>
  <si>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</si>
  <si>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</si>
  <si>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</si>
  <si>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</si>
  <si>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</si>
  <si>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</si>
  <si>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</si>
  <si>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</si>
  <si>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</si>
  <si>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</si>
  <si>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</si>
  <si>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</si>
  <si>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</si>
  <si>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</si>
  <si>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</si>
  <si>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</si>
  <si>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</si>
  <si>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</si>
  <si>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</si>
  <si>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</si>
  <si>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</si>
  <si>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</si>
  <si>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</si>
  <si>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</si>
  <si>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</si>
  <si>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</si>
  <si>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</si>
  <si>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</si>
  <si>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</si>
  <si>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</si>
  <si>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</si>
  <si>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</si>
  <si>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</si>
  <si>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</si>
  <si>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</si>
  <si>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</si>
  <si>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</si>
  <si>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</si>
  <si>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</si>
  <si>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</si>
  <si>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</si>
  <si>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</si>
  <si>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</si>
  <si>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</si>
  <si>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</si>
  <si>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</si>
  <si>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</si>
  <si>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</si>
  <si>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</si>
  <si>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</si>
  <si>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</si>
  <si>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</si>
  <si>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</si>
  <si>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</si>
  <si>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</si>
  <si>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</si>
  <si>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</si>
  <si>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</si>
  <si>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</si>
  <si>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</si>
  <si>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</si>
  <si>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</si>
  <si>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</si>
  <si>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</si>
  <si>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</si>
  <si>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</si>
  <si>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</si>
  <si>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</si>
  <si>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</si>
  <si>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</si>
  <si>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</si>
  <si>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</si>
  <si>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</si>
  <si>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</si>
  <si>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</si>
  <si>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</si>
  <si>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</si>
  <si>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</si>
  <si>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</si>
  <si>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</si>
  <si>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</si>
  <si>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</si>
  <si>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</si>
  <si>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</si>
  <si>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</si>
  <si>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</si>
  <si>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</si>
  <si>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</si>
  <si>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</si>
  <si>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</si>
  <si>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</si>
  <si>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</si>
  <si>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</si>
  <si>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</si>
  <si>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</si>
  <si>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</si>
  <si>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</si>
  <si>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</si>
  <si>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</si>
  <si>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</si>
  <si>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</si>
  <si>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</si>
  <si>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</si>
  <si>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</si>
  <si>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</si>
  <si>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</si>
  <si>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</si>
  <si>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</si>
  <si>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</si>
  <si>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</si>
  <si>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</si>
  <si>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</si>
  <si>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</si>
  <si>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</si>
  <si>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</si>
  <si>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</si>
  <si>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</si>
  <si>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</si>
  <si>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</si>
  <si>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</si>
  <si>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</si>
  <si>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</si>
  <si>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</si>
  <si>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</si>
  <si>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</si>
  <si>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</si>
  <si>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</si>
  <si>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</si>
  <si>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</si>
  <si>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</si>
  <si>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</si>
  <si>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</si>
  <si>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</si>
  <si>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</si>
  <si>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</si>
  <si>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</si>
  <si>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</si>
  <si>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</si>
  <si>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</si>
  <si>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</si>
  <si>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</si>
  <si>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</si>
  <si>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</si>
  <si>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</si>
  <si>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</si>
  <si>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</si>
  <si>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</si>
  <si>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</si>
  <si>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</si>
  <si>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</si>
  <si>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</si>
  <si>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</si>
  <si>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</si>
  <si>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</si>
  <si>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</si>
  <si>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</si>
  <si>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</si>
  <si>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</si>
  <si>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</si>
  <si>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</si>
  <si>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</si>
  <si>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</si>
  <si>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</si>
  <si>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</si>
  <si>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</si>
  <si>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</si>
  <si>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</si>
  <si>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</si>
  <si>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</si>
  <si>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</si>
  <si>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</si>
  <si>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</si>
  <si>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</si>
  <si>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</si>
  <si>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</si>
  <si>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</si>
  <si>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</si>
  <si>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</si>
  <si>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</si>
  <si>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</si>
  <si>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</si>
  <si>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</si>
  <si>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</si>
  <si>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</si>
  <si>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</si>
  <si>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</si>
  <si>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</si>
  <si>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</si>
  <si>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</si>
  <si>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</si>
  <si>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</si>
  <si>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</si>
  <si>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</si>
  <si>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</si>
  <si>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</si>
  <si>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</si>
  <si>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</si>
  <si>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</si>
  <si>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</si>
  <si>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</si>
  <si>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</si>
  <si>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</si>
  <si>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</si>
  <si>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</si>
  <si>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</si>
  <si>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</si>
  <si>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</si>
  <si>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</si>
  <si>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</si>
  <si>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</si>
  <si>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</si>
  <si>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</si>
  <si>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</si>
  <si>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</si>
  <si>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</si>
  <si>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</si>
  <si>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</si>
  <si>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</si>
  <si>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</si>
  <si>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</si>
  <si>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</si>
  <si>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</si>
  <si>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</si>
  <si>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</si>
  <si>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</si>
  <si>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</si>
  <si>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</si>
  <si>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</si>
  <si>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</si>
  <si>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</si>
  <si>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</si>
  <si>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</si>
  <si>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</si>
  <si>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</si>
  <si>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</si>
  <si>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</si>
  <si>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</si>
  <si>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</si>
  <si>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</si>
  <si>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</si>
  <si>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</si>
  <si>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</si>
  <si>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</si>
  <si>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</si>
  <si>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</si>
  <si>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</si>
  <si>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</si>
  <si>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</si>
  <si>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</si>
  <si>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</si>
  <si>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</si>
  <si>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</si>
  <si>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</si>
  <si>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</si>
  <si>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</si>
  <si>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</si>
  <si>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</si>
  <si>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</si>
  <si>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</si>
  <si>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</si>
  <si>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</si>
  <si>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</si>
  <si>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</si>
  <si>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</si>
  <si>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</si>
  <si>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</si>
  <si>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</si>
  <si>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</si>
  <si>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</si>
  <si>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</si>
  <si>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</si>
  <si>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</si>
  <si>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</si>
  <si>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</si>
  <si>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</si>
  <si>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</si>
  <si>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</si>
  <si>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</si>
  <si>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</si>
  <si>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</si>
  <si>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</si>
  <si>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</si>
  <si>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</si>
  <si>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</si>
  <si>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</si>
  <si>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</si>
  <si>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</si>
  <si>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</si>
  <si>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</si>
  <si>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</si>
  <si>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</si>
  <si>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</si>
  <si>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</si>
  <si>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</si>
  <si>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</si>
  <si>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</si>
  <si>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</si>
  <si>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</si>
  <si>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</si>
  <si>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</si>
  <si>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</si>
  <si>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</si>
  <si>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</si>
  <si>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</si>
  <si>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</si>
  <si>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</si>
  <si>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</si>
  <si>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</si>
  <si>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</si>
  <si>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</si>
  <si>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</si>
  <si>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</si>
  <si>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</si>
  <si>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</si>
  <si>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</si>
  <si>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</si>
  <si>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</si>
  <si>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</si>
  <si>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</si>
  <si>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</si>
  <si>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</si>
  <si>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</si>
  <si>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</si>
  <si>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</si>
  <si>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</si>
  <si>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</si>
  <si>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</si>
  <si>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</si>
  <si>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</si>
  <si>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</si>
  <si>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</si>
  <si>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</si>
  <si>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</si>
  <si>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</si>
  <si>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</si>
  <si>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</si>
  <si>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</si>
  <si>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</si>
  <si>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</si>
  <si>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</si>
  <si>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</si>
  <si>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</si>
  <si>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</si>
  <si>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</si>
  <si>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</si>
  <si>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</si>
  <si>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</si>
  <si>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</si>
  <si>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</si>
  <si>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</si>
  <si>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</si>
  <si>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</si>
  <si>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</si>
  <si>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</si>
  <si>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</si>
  <si>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</si>
  <si>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</si>
  <si>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</si>
  <si>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</si>
  <si>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</si>
  <si>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</si>
  <si>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</si>
  <si>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</si>
  <si>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</si>
  <si>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</si>
  <si>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</si>
  <si>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</si>
  <si>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</si>
  <si>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</si>
  <si>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</si>
  <si>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</si>
  <si>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</si>
  <si>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</si>
  <si>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</si>
  <si>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</si>
  <si>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</si>
  <si>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</si>
  <si>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</si>
  <si>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</si>
  <si>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</si>
  <si>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</si>
  <si>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</si>
  <si>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</si>
  <si>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</si>
  <si>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</si>
  <si>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</si>
  <si>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</si>
  <si>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</si>
  <si>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</si>
  <si>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</si>
  <si>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</si>
  <si>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</si>
  <si>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</si>
  <si>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</si>
  <si>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</si>
  <si>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</si>
  <si>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</si>
  <si>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</si>
  <si>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</si>
  <si>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</si>
  <si>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</si>
  <si>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</si>
  <si>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</si>
  <si>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</si>
  <si>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</si>
  <si>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</si>
  <si>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</si>
  <si>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</si>
  <si>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</si>
  <si>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</si>
  <si>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</si>
  <si>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</si>
  <si>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</si>
  <si>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</si>
  <si>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</si>
  <si>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</si>
  <si>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</si>
  <si>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</si>
  <si>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</si>
  <si>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</si>
  <si>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</si>
  <si>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</si>
  <si>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</si>
  <si>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</si>
  <si>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</si>
  <si>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</si>
  <si>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</si>
  <si>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</si>
  <si>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</si>
  <si>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</si>
  <si>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</si>
  <si>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</si>
  <si>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</si>
  <si>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</si>
  <si>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</si>
  <si>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</si>
  <si>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</si>
  <si>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</si>
  <si>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</si>
  <si>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</si>
  <si>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</si>
  <si>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</si>
  <si>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</si>
  <si>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</si>
  <si>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</si>
  <si>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</si>
  <si>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</si>
  <si>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</si>
  <si>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</si>
  <si>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</si>
  <si>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</si>
  <si>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</si>
  <si>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</si>
  <si>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</si>
  <si>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</si>
  <si>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</si>
  <si>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</si>
  <si>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</si>
  <si>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</si>
  <si>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</si>
  <si>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</si>
  <si>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</si>
  <si>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</si>
  <si>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</si>
  <si>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</si>
  <si>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</si>
  <si>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</si>
  <si>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</si>
  <si>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</si>
  <si>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</si>
  <si>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</si>
  <si>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</si>
  <si>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</si>
  <si>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</si>
  <si>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</si>
  <si>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</si>
  <si>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</si>
  <si>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</si>
  <si>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</si>
  <si>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</si>
  <si>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</si>
  <si>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</si>
  <si>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</si>
  <si>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</si>
  <si>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</si>
  <si>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</si>
  <si>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</si>
  <si>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</si>
  <si>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</si>
  <si>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</si>
  <si>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</si>
  <si>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</si>
  <si>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</si>
  <si>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</si>
  <si>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</si>
  <si>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</si>
  <si>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</si>
  <si>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</si>
  <si>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</si>
  <si>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</si>
  <si>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</si>
  <si>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</si>
  <si>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</si>
  <si>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</si>
  <si>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</si>
  <si>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</si>
  <si>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</si>
  <si>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</si>
  <si>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</si>
  <si>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</si>
  <si>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</si>
  <si>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</si>
  <si>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</si>
  <si>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</si>
  <si>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</si>
  <si>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</si>
  <si>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</si>
  <si>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</si>
  <si>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</si>
  <si>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</si>
  <si>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</si>
  <si>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</si>
  <si>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</si>
  <si>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</si>
  <si>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</si>
  <si>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</si>
  <si>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</si>
  <si>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</si>
  <si>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</si>
  <si>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</si>
  <si>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</si>
  <si>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</si>
  <si>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</si>
  <si>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</si>
  <si>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</si>
  <si>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</si>
  <si>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</si>
  <si>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</si>
  <si>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</si>
  <si>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</si>
  <si>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</si>
  <si>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</si>
  <si>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</si>
  <si>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</si>
  <si>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</si>
  <si>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</si>
  <si>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</si>
  <si>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</si>
  <si>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</si>
  <si>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</si>
  <si>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</si>
  <si>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</si>
  <si>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</si>
  <si>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</si>
  <si>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</si>
  <si>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</si>
  <si>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</si>
  <si>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</si>
  <si>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</si>
  <si>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</si>
  <si>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</si>
  <si>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</si>
  <si>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</si>
  <si>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</si>
  <si>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</si>
  <si>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</si>
  <si>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</si>
  <si>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</si>
  <si>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</si>
  <si>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</si>
  <si>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</si>
  <si>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</si>
  <si>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</si>
  <si>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</si>
  <si>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</si>
  <si>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</si>
  <si>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</si>
  <si>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</si>
  <si>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</si>
  <si>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</si>
  <si>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</si>
  <si>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</si>
  <si>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</si>
  <si>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</si>
  <si>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</si>
  <si>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</si>
  <si>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</si>
  <si>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</si>
  <si>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</si>
  <si>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</si>
  <si>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</si>
  <si>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</si>
  <si>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</si>
  <si>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</si>
  <si>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</si>
  <si>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</si>
  <si>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</si>
  <si>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</si>
  <si>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</si>
  <si>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</si>
  <si>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</si>
  <si>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</si>
  <si>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</si>
  <si>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</si>
  <si>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</si>
  <si>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</si>
  <si>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</si>
  <si>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</si>
  <si>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</si>
  <si>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</si>
  <si>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</si>
  <si>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</si>
  <si>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</si>
  <si>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</si>
  <si>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</si>
  <si>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</si>
  <si>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</si>
  <si>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</si>
  <si>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</si>
  <si>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</si>
  <si>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</si>
  <si>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</si>
  <si>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</si>
  <si>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</si>
  <si>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</si>
  <si>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</si>
  <si>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</si>
  <si>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</si>
  <si>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</si>
  <si>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</si>
  <si>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</si>
  <si>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</si>
  <si>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</si>
  <si>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</si>
  <si>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</si>
  <si>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</si>
  <si>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</si>
  <si>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</si>
  <si>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</si>
  <si>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</si>
  <si>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</si>
  <si>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</si>
  <si>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</si>
  <si>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</si>
  <si>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</si>
  <si>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</si>
  <si>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</si>
  <si>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</si>
  <si>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</si>
  <si>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</si>
  <si>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</si>
  <si>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</si>
  <si>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</si>
  <si>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</si>
  <si>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</si>
  <si>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</si>
  <si>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</si>
  <si>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</si>
  <si>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</si>
  <si>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</si>
  <si>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</si>
  <si>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</si>
  <si>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</si>
  <si>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</si>
  <si>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</si>
  <si>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</si>
  <si>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</si>
  <si>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</si>
  <si>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</si>
  <si>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</si>
  <si>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</si>
  <si>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</si>
  <si>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</si>
  <si>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</si>
  <si>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</si>
  <si>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</si>
  <si>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</si>
  <si>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</si>
  <si>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</si>
  <si>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</si>
  <si>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</si>
  <si>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</si>
  <si>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</si>
  <si>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</si>
  <si>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</si>
  <si>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</si>
  <si>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</si>
  <si>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</si>
  <si>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</si>
  <si>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</si>
  <si>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</si>
  <si>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</si>
  <si>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</si>
  <si>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</si>
  <si>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</si>
  <si>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</si>
  <si>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</si>
  <si>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</si>
  <si>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</si>
  <si>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</si>
  <si>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</si>
  <si>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</si>
  <si>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</si>
  <si>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</si>
  <si>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</si>
  <si>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</si>
  <si>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</si>
  <si>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</si>
  <si>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</si>
  <si>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</si>
  <si>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</si>
  <si>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</si>
  <si>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</si>
  <si>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</si>
  <si>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</si>
  <si>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</si>
  <si>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</si>
  <si>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</si>
  <si>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</si>
  <si>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</si>
  <si>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</si>
  <si>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</si>
  <si>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</si>
  <si>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</si>
  <si>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</si>
  <si>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</si>
  <si>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</si>
  <si>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</si>
  <si>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</si>
  <si>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</si>
  <si>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</si>
  <si>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</si>
  <si>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</si>
  <si>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</si>
  <si>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</si>
  <si>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</si>
  <si>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</si>
  <si>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</si>
  <si>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</si>
  <si>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</si>
  <si>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</si>
  <si>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</si>
  <si>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</si>
  <si>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</si>
  <si>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</si>
  <si>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</si>
  <si>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</si>
  <si>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</si>
  <si>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</si>
  <si>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</si>
  <si>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</si>
  <si>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</si>
  <si>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</si>
  <si>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</si>
  <si>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</si>
  <si>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</si>
  <si>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</si>
  <si>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</si>
  <si>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</si>
  <si>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</si>
  <si>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</si>
  <si>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</si>
  <si>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</si>
  <si>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</si>
  <si>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</si>
  <si>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</si>
  <si>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</si>
  <si>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</si>
  <si>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</si>
  <si>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</si>
  <si>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</si>
  <si>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</si>
  <si>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</si>
  <si>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</si>
  <si>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</si>
  <si>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</si>
  <si>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</si>
  <si>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</si>
  <si>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</si>
  <si>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</si>
  <si>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</si>
  <si>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</si>
  <si>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</si>
  <si>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</si>
  <si>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</si>
  <si>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</si>
  <si>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</si>
  <si>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</si>
  <si>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</si>
  <si>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</si>
  <si>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</si>
  <si>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</si>
  <si>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</si>
  <si>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</si>
  <si>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</si>
  <si>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</si>
  <si>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</si>
  <si>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</si>
  <si>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</si>
  <si>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</si>
  <si>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</si>
  <si>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</si>
  <si>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</si>
  <si>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</si>
  <si>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</si>
  <si>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</si>
  <si>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</si>
  <si>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</si>
  <si>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</si>
  <si>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</si>
  <si>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</si>
  <si>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</si>
  <si>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</si>
  <si>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</si>
  <si>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</si>
  <si>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</si>
  <si>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</si>
  <si>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</si>
  <si>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</si>
  <si>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</si>
  <si>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</si>
  <si>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</si>
  <si>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</si>
  <si>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</si>
  <si>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</si>
  <si>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</si>
  <si>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</si>
  <si>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</si>
  <si>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</si>
  <si>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</si>
  <si>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</si>
  <si>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</si>
  <si>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</si>
  <si>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</si>
  <si>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</si>
  <si>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</si>
  <si>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</si>
  <si>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</si>
  <si>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</si>
  <si>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</si>
  <si>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</si>
  <si>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</si>
  <si>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</si>
  <si>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</si>
  <si>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</si>
  <si>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</si>
  <si>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</si>
  <si>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</si>
  <si>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</si>
  <si>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</si>
  <si>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</si>
  <si>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</si>
  <si>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</si>
  <si>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</si>
  <si>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</si>
  <si>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</si>
  <si>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</si>
  <si>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</si>
  <si>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</si>
  <si>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</si>
  <si>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</si>
  <si>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</si>
  <si>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</si>
  <si>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</si>
  <si>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</si>
  <si>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</si>
  <si>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</si>
  <si>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</si>
  <si>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</si>
  <si>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</si>
  <si>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</si>
  <si>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</si>
  <si>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</si>
  <si>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</si>
  <si>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</si>
  <si>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</si>
  <si>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</si>
  <si>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</si>
  <si>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</si>
  <si>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</si>
  <si>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</si>
  <si>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</si>
  <si>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</si>
  <si>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</si>
  <si>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</si>
  <si>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</si>
  <si>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</si>
  <si>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</si>
  <si>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</si>
  <si>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</si>
  <si>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</si>
  <si>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</si>
  <si>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</si>
  <si>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</si>
  <si>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</si>
  <si>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</si>
  <si>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</si>
  <si>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</si>
  <si>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</si>
  <si>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</si>
  <si>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</si>
  <si>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</si>
  <si>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</si>
  <si>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</si>
  <si>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</si>
  <si>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</si>
  <si>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</si>
  <si>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</si>
  <si>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</si>
  <si>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</si>
  <si>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</si>
  <si>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</si>
  <si>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</si>
  <si>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</si>
  <si>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</si>
  <si>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</si>
  <si>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</si>
  <si>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</si>
  <si>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</si>
  <si>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</si>
  <si>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</si>
  <si>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</si>
  <si>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</si>
  <si>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</si>
  <si>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</si>
  <si>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</si>
  <si>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</si>
  <si>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</si>
  <si>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</si>
  <si>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</si>
  <si>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</si>
  <si>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</si>
  <si>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</si>
  <si>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</si>
  <si>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</si>
  <si>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</si>
  <si>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</si>
  <si>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</si>
  <si>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</si>
  <si>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</si>
  <si>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</si>
  <si>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</si>
  <si>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</si>
  <si>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</si>
  <si>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</si>
  <si>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</si>
  <si>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</si>
  <si>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</si>
  <si>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</si>
  <si>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</si>
  <si>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</si>
  <si>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</si>
  <si>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</si>
  <si>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</si>
  <si>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</si>
  <si>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</si>
  <si>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</si>
  <si>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</si>
  <si>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</si>
  <si>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</si>
  <si>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</si>
  <si>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</si>
  <si>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</si>
  <si>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</si>
  <si>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</si>
  <si>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</si>
  <si>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</si>
  <si>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</si>
  <si>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</si>
  <si>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</si>
  <si>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</si>
  <si>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</si>
  <si>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</si>
  <si>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</si>
  <si>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</si>
  <si>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</si>
  <si>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</si>
  <si>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</si>
  <si>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</si>
  <si>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</si>
  <si>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</si>
  <si>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</si>
  <si>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</si>
  <si>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</si>
  <si>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</si>
  <si>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</si>
  <si>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</si>
  <si>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</si>
  <si>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</si>
  <si>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</si>
  <si>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</si>
  <si>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</si>
  <si>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</si>
  <si>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</si>
  <si>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</si>
  <si>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</si>
  <si>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</si>
  <si>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</si>
  <si>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</si>
  <si>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</si>
  <si>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</si>
  <si>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</si>
  <si>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</si>
  <si>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</si>
  <si>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</si>
  <si>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</si>
  <si>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</si>
  <si>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</si>
  <si>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</si>
  <si>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</si>
  <si>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</si>
  <si>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</si>
  <si>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</si>
  <si>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</si>
  <si>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</si>
  <si>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</si>
  <si>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</si>
  <si>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</si>
  <si>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</si>
  <si>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</si>
  <si>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</si>
  <si>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</si>
  <si>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</si>
  <si>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</si>
  <si>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</si>
  <si>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</si>
  <si>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</si>
  <si>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</si>
  <si>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</si>
  <si>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</si>
  <si>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</si>
  <si>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</si>
  <si>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</si>
  <si>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</si>
  <si>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</si>
  <si>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</si>
  <si>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</si>
  <si>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</si>
  <si>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</si>
  <si>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</si>
  <si>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</si>
  <si>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</si>
  <si>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</si>
  <si>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</si>
  <si>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</si>
  <si>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</si>
  <si>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</si>
  <si>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</si>
  <si>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</si>
  <si>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</si>
  <si>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</si>
  <si>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</si>
  <si>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</si>
  <si>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</si>
  <si>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</si>
  <si>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</si>
  <si>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</si>
  <si>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</si>
  <si>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</si>
  <si>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</si>
  <si>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</si>
  <si>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</si>
  <si>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</si>
  <si>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</si>
  <si>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</si>
  <si>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</si>
  <si>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</si>
  <si>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</si>
  <si>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</si>
  <si>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</si>
  <si>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</si>
  <si>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</si>
  <si>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</si>
  <si>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</si>
  <si>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</si>
  <si>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</si>
  <si>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</si>
  <si>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</si>
  <si>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</si>
  <si>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</si>
  <si>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</si>
  <si>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</si>
  <si>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</si>
  <si>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</si>
  <si>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</si>
  <si>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</si>
  <si>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</si>
  <si>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</si>
  <si>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</si>
  <si>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</si>
  <si>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</si>
  <si>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</si>
  <si>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</si>
  <si>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</si>
  <si>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</si>
  <si>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</si>
  <si>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</si>
  <si>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</si>
  <si>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</si>
  <si>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</si>
  <si>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</si>
  <si>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</si>
  <si>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</si>
  <si>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</si>
  <si>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</si>
  <si>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</si>
  <si>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</si>
  <si>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</si>
  <si>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</si>
  <si>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</si>
  <si>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</si>
  <si>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</si>
  <si>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</si>
  <si>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</si>
  <si>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</si>
  <si>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</si>
  <si>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</si>
  <si>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</si>
  <si>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</si>
  <si>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</si>
  <si>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</si>
  <si>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</si>
  <si>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</si>
  <si>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</si>
  <si>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</si>
  <si>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</si>
  <si>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</si>
  <si>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</si>
  <si>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</si>
  <si>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</si>
  <si>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</si>
  <si>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</si>
  <si>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</si>
  <si>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</si>
  <si>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</si>
  <si>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</si>
  <si>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</si>
  <si>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</si>
  <si>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</si>
  <si>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</si>
  <si>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</si>
  <si>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</si>
  <si>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</si>
  <si>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</si>
  <si>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</si>
  <si>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</si>
  <si>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</si>
  <si>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</si>
  <si>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</si>
  <si>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</si>
  <si>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</si>
  <si>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</si>
  <si>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</si>
  <si>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</si>
  <si>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</si>
  <si>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</si>
  <si>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</si>
  <si>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</si>
  <si>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</si>
  <si>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</si>
  <si>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</si>
  <si>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</si>
  <si>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</si>
  <si>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</si>
  <si>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</si>
  <si>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</si>
  <si>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</si>
  <si>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</si>
  <si>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</si>
  <si>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</si>
  <si>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</si>
  <si>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</si>
  <si>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</si>
  <si>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</si>
  <si>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</si>
  <si>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</si>
  <si>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</si>
  <si>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</si>
  <si>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</si>
  <si>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</si>
  <si>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</si>
  <si>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</si>
  <si>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</si>
  <si>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</si>
  <si>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</si>
  <si>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</si>
  <si>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</si>
  <si>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</si>
  <si>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</si>
  <si>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</si>
  <si>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</si>
  <si>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</si>
  <si>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</si>
  <si>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</si>
  <si>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</si>
  <si>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</si>
  <si>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</si>
  <si>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</si>
  <si>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</si>
  <si>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</si>
  <si>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</si>
  <si>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</si>
  <si>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</si>
  <si>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</si>
  <si>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</si>
  <si>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</si>
  <si>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</si>
  <si>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</si>
  <si>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</si>
  <si>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</si>
  <si>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</si>
  <si>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</si>
  <si>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</si>
  <si>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</si>
  <si>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</si>
  <si>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</si>
  <si>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</si>
  <si>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</si>
  <si>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</si>
  <si>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</si>
  <si>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</si>
  <si>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</si>
  <si>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</si>
  <si>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</si>
  <si>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</si>
  <si>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</si>
  <si>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</si>
  <si>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</si>
  <si>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</si>
  <si>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</si>
  <si>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</si>
  <si>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</si>
  <si>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</si>
  <si>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</si>
  <si>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</si>
  <si>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</si>
  <si>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</si>
  <si>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</si>
  <si>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</si>
  <si>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</si>
  <si>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</si>
  <si>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</si>
  <si>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</si>
  <si>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</si>
  <si>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</si>
  <si>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</si>
  <si>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</si>
  <si>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</si>
  <si>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</si>
  <si>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</si>
  <si>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</si>
  <si>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</si>
  <si>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</si>
  <si>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</si>
  <si>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</si>
  <si>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</si>
  <si>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</si>
  <si>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</si>
  <si>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</si>
  <si>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</si>
  <si>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</si>
  <si>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</si>
  <si>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</si>
  <si>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</si>
  <si>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</si>
  <si>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</si>
  <si>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</si>
  <si>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</si>
  <si>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</si>
  <si>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</si>
  <si>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</si>
  <si>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</si>
  <si>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</si>
  <si>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</si>
  <si>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</si>
  <si>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</si>
  <si>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</si>
  <si>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</si>
  <si>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</si>
  <si>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</si>
  <si>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</si>
  <si>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</si>
  <si>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</si>
  <si>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</si>
  <si>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</si>
  <si>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</si>
  <si>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</si>
  <si>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</si>
  <si>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</si>
  <si>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</si>
  <si>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</si>
  <si>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</si>
  <si>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</si>
  <si>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</si>
  <si>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</si>
  <si>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</si>
  <si>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</si>
  <si>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</si>
  <si>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</si>
  <si>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</si>
  <si>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</si>
  <si>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</si>
  <si>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</si>
  <si>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</si>
  <si>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</si>
  <si>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</si>
  <si>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</si>
  <si>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</si>
  <si>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</si>
  <si>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</si>
  <si>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</si>
  <si>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</si>
  <si>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</si>
  <si>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</si>
  <si>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</si>
  <si>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</si>
  <si>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</si>
  <si>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</si>
  <si>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</si>
  <si>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</si>
  <si>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</si>
  <si>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</si>
  <si>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</si>
  <si>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</si>
  <si>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</si>
  <si>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</si>
  <si>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</si>
  <si>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</si>
  <si>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</si>
  <si>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</si>
  <si>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</si>
  <si>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</si>
  <si>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</si>
  <si>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</si>
  <si>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</si>
  <si>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</si>
  <si>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</si>
  <si>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</si>
  <si>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</si>
  <si>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</si>
  <si>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</si>
  <si>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</si>
  <si>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</si>
  <si>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</si>
  <si>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</si>
  <si>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</si>
  <si>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</si>
  <si>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</si>
  <si>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</si>
  <si>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</si>
  <si>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</si>
  <si>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</si>
  <si>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</si>
  <si>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</si>
  <si>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</si>
  <si>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</si>
  <si>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</si>
  <si>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</si>
  <si>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</si>
  <si>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</si>
  <si>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</si>
  <si>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</si>
  <si>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</si>
  <si>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</si>
  <si>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</si>
  <si>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</si>
  <si>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</si>
  <si>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</si>
  <si>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</si>
  <si>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</si>
  <si>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</si>
  <si>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</si>
  <si>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</si>
  <si>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</si>
  <si>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</si>
  <si>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</si>
  <si>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</si>
  <si>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</si>
  <si>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</si>
  <si>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</si>
  <si>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</si>
  <si>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</si>
  <si>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</si>
  <si>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</si>
  <si>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</si>
  <si>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</si>
  <si>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</si>
  <si>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</si>
  <si>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</si>
  <si>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</si>
  <si>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</si>
  <si>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</si>
  <si>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</si>
  <si>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</si>
  <si>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</si>
  <si>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</si>
  <si>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</si>
  <si>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</si>
  <si>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</si>
  <si>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</si>
  <si>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</si>
  <si>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</si>
  <si>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</si>
  <si>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</si>
  <si>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</si>
  <si>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</si>
  <si>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</si>
  <si>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</si>
  <si>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</si>
  <si>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</si>
  <si>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</si>
  <si>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</si>
  <si>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</si>
  <si>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</si>
  <si>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</si>
  <si>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</si>
  <si>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</si>
  <si>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</si>
  <si>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</si>
  <si>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</si>
  <si>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</si>
  <si>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</si>
  <si>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</si>
  <si>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</si>
  <si>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</si>
  <si>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</si>
  <si>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</si>
  <si>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</si>
  <si>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</si>
  <si>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</si>
  <si>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</si>
  <si>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</si>
  <si>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</si>
  <si>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</si>
  <si>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</si>
  <si>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</si>
  <si>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</si>
  <si>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</si>
  <si>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</si>
  <si>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</si>
  <si>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</si>
  <si>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</si>
  <si>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</si>
  <si>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</si>
  <si>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</si>
  <si>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</si>
  <si>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</si>
  <si>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</si>
  <si>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</si>
  <si>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</si>
  <si>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</si>
  <si>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</si>
  <si>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</si>
  <si>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</si>
  <si>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</si>
  <si>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</si>
  <si>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</si>
  <si>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</si>
  <si>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</si>
  <si>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</si>
  <si>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</si>
  <si>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</si>
  <si>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</si>
  <si>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</si>
  <si>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</si>
  <si>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</si>
  <si>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</si>
  <si>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</si>
  <si>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</si>
  <si>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</si>
  <si>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</si>
  <si>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</si>
  <si>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</si>
  <si>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</si>
  <si>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</si>
  <si>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</si>
  <si>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</si>
  <si>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</si>
  <si>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</si>
  <si>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</si>
  <si>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</si>
  <si>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</si>
  <si>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</si>
  <si>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</si>
  <si>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</si>
  <si>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</si>
  <si>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</si>
  <si>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</si>
  <si>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</si>
  <si>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</si>
  <si>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</si>
  <si>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</si>
  <si>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</si>
  <si>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</si>
  <si>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</si>
  <si>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</si>
  <si>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</si>
  <si>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</si>
  <si>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</si>
  <si>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</si>
  <si>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</si>
  <si>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</si>
  <si>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</si>
  <si>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</si>
  <si>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</si>
  <si>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</si>
  <si>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</si>
  <si>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</si>
  <si>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</si>
  <si>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</si>
  <si>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</si>
  <si>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</si>
  <si>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</si>
  <si>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</si>
  <si>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</si>
  <si>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</si>
  <si>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</si>
  <si>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</si>
  <si>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</si>
  <si>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</si>
  <si>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</si>
  <si>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</si>
  <si>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</si>
  <si>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</si>
  <si>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</si>
  <si>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</si>
  <si>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</si>
  <si>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</si>
  <si>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</si>
  <si>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</si>
  <si>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</si>
  <si>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</si>
  <si>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</si>
  <si>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</si>
  <si>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</si>
  <si>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</si>
  <si>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</si>
  <si>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</si>
  <si>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</si>
  <si>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</si>
  <si>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</si>
  <si>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</si>
  <si>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</si>
  <si>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</si>
  <si>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</si>
  <si>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</si>
  <si>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</si>
  <si>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</si>
  <si>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</si>
  <si>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</si>
  <si>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</si>
  <si>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</si>
  <si>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</si>
  <si>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</si>
  <si>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</si>
  <si>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</si>
  <si>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</si>
  <si>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</si>
  <si>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</si>
  <si>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</si>
  <si>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</si>
  <si>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</si>
  <si>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</si>
  <si>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</si>
  <si>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</si>
  <si>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</si>
  <si>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</si>
  <si>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</si>
  <si>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</si>
  <si>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</si>
  <si>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</si>
  <si>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</si>
  <si>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</si>
  <si>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</si>
  <si>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</si>
  <si>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</si>
  <si>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</si>
  <si>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</si>
  <si>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</si>
  <si>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</si>
  <si>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</si>
  <si>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</si>
  <si>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</si>
  <si>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</si>
  <si>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</si>
  <si>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</si>
  <si>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</si>
  <si>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</si>
  <si>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</si>
  <si>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</si>
  <si>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</si>
  <si>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</si>
  <si>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</si>
  <si>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</si>
  <si>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</si>
  <si>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</si>
  <si>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</si>
  <si>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</si>
  <si>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</si>
  <si>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</si>
  <si>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</si>
  <si>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</si>
  <si>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</si>
  <si>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</si>
  <si>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</si>
  <si>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</si>
  <si>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</si>
  <si>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</si>
  <si>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</si>
  <si>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</si>
  <si>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</si>
  <si>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</si>
  <si>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</si>
  <si>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</si>
  <si>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</si>
  <si>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</si>
  <si>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</si>
  <si>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</si>
  <si>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</si>
  <si>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</si>
  <si>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</si>
  <si>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</si>
  <si>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</si>
  <si>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</si>
  <si>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</si>
  <si>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</si>
  <si>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</si>
  <si>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</si>
  <si>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</si>
  <si>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</si>
  <si>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</si>
  <si>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</si>
  <si>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</si>
  <si>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</si>
  <si>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</si>
  <si>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</si>
  <si>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</si>
  <si>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</si>
  <si>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</si>
  <si>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</si>
  <si>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</si>
  <si>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</si>
  <si>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</si>
  <si>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</si>
  <si>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</si>
  <si>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</si>
  <si>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</si>
  <si>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</si>
  <si>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</si>
  <si>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</si>
  <si>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</si>
  <si>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</si>
  <si>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</si>
  <si>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</si>
  <si>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</si>
  <si>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</si>
  <si>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</si>
  <si>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</si>
  <si>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</si>
  <si>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</si>
  <si>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</si>
  <si>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</si>
  <si>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</si>
  <si>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</si>
  <si>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</si>
  <si>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</si>
  <si>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</si>
  <si>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</si>
  <si>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</si>
  <si>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</si>
  <si>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</si>
  <si>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</si>
  <si>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</si>
  <si>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</si>
  <si>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</si>
  <si>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</si>
  <si>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</si>
  <si>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</si>
  <si>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</si>
  <si>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</si>
  <si>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</si>
  <si>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</si>
  <si>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</si>
  <si>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</si>
  <si>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</si>
  <si>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</si>
  <si>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</si>
  <si>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</si>
  <si>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</si>
  <si>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</si>
  <si>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</si>
  <si>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</si>
  <si>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</si>
  <si>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</si>
  <si>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</si>
  <si>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</si>
  <si>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</si>
  <si>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</si>
  <si>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</si>
  <si>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</si>
  <si>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</si>
  <si>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</si>
  <si>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</si>
  <si>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</si>
  <si>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</si>
  <si>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</si>
  <si>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</si>
  <si>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</si>
  <si>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</si>
  <si>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</si>
  <si>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</si>
  <si>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</si>
  <si>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</si>
  <si>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</si>
  <si>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</si>
  <si>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</si>
  <si>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</si>
  <si>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</si>
  <si>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</si>
  <si>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</si>
  <si>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</si>
  <si>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</si>
  <si>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</si>
  <si>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</si>
  <si>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</si>
  <si>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</si>
  <si>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</si>
  <si>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</si>
  <si>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</si>
  <si>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</si>
  <si>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</si>
  <si>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</si>
  <si>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</si>
  <si>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</si>
  <si>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</si>
  <si>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</si>
  <si>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</si>
  <si>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</si>
  <si>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</si>
  <si>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</si>
  <si>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</si>
  <si>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</si>
  <si>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</si>
  <si>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</si>
  <si>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</si>
  <si>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</si>
  <si>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</si>
  <si>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</si>
  <si>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</si>
  <si>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</si>
  <si>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</si>
  <si>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</si>
  <si>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</si>
  <si>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</si>
  <si>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</si>
  <si>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</si>
  <si>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</si>
  <si>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</si>
  <si>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</si>
  <si>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</si>
  <si>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</si>
  <si>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</si>
  <si>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</si>
  <si>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</si>
  <si>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</si>
  <si>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</si>
  <si>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</si>
  <si>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</si>
  <si>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</si>
  <si>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</si>
  <si>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</si>
  <si>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</si>
  <si>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</si>
  <si>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</si>
  <si>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</si>
  <si>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</si>
  <si>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</si>
  <si>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</si>
  <si>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</si>
  <si>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</si>
  <si>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</si>
  <si>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</si>
  <si>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</si>
  <si>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</si>
  <si>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</si>
  <si>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</si>
  <si>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</si>
  <si>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</si>
  <si>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</si>
  <si>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</si>
  <si>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</si>
  <si>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</si>
  <si>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</si>
  <si>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</si>
  <si>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</si>
  <si>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</si>
  <si>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</si>
  <si>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</si>
  <si>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</si>
  <si>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</si>
  <si>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</si>
  <si>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</si>
  <si>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</si>
  <si>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</si>
  <si>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</si>
  <si>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</si>
  <si>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</si>
  <si>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</si>
  <si>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</si>
  <si>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</si>
  <si>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</si>
  <si>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</si>
  <si>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</si>
  <si>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</si>
  <si>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</si>
  <si>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</si>
  <si>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</si>
  <si>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</si>
  <si>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</si>
  <si>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</si>
  <si>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</si>
  <si>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</si>
  <si>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</si>
  <si>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</si>
  <si>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</si>
  <si>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</si>
  <si>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</si>
  <si>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</si>
  <si>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</si>
  <si>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</si>
  <si>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</si>
  <si>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</si>
  <si>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</si>
  <si>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</si>
  <si>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</si>
  <si>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</si>
  <si>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</si>
  <si>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</si>
  <si>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</si>
  <si>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</si>
  <si>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</si>
  <si>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</si>
  <si>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</si>
  <si>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</si>
  <si>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</si>
  <si>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</si>
  <si>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</si>
  <si>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</si>
  <si>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</si>
  <si>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</si>
  <si>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</si>
  <si>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</si>
  <si>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</si>
  <si>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</si>
  <si>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</si>
  <si>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</si>
  <si>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</si>
  <si>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</si>
  <si>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</si>
  <si>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</si>
  <si>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</si>
  <si>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</si>
  <si>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</si>
  <si>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</si>
  <si>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</si>
  <si>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</si>
  <si>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</si>
  <si>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</si>
  <si>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</si>
  <si>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</si>
  <si>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</si>
  <si>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</si>
  <si>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</si>
  <si>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</si>
  <si>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</si>
  <si>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</si>
  <si>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</si>
  <si>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</si>
  <si>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</si>
  <si>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</si>
  <si>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</si>
  <si>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</si>
  <si>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</si>
  <si>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</si>
  <si>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</si>
  <si>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</si>
  <si>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</si>
  <si>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</si>
  <si>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</si>
  <si>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</si>
  <si>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</si>
  <si>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</si>
  <si>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</si>
  <si>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</si>
  <si>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</si>
  <si>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</si>
  <si>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</si>
  <si>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</si>
  <si>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</si>
  <si>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</si>
  <si>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</si>
  <si>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</si>
  <si>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</si>
  <si>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</si>
  <si>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</si>
  <si>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</si>
  <si>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</si>
  <si>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</si>
  <si>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</si>
  <si>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</si>
  <si>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</si>
  <si>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</si>
  <si>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</si>
  <si>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</si>
  <si>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</si>
  <si>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</si>
  <si>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</si>
  <si>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</si>
  <si>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</si>
  <si>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</si>
  <si>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</si>
  <si>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</si>
  <si>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</si>
  <si>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</si>
  <si>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</si>
  <si>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</si>
  <si>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</si>
  <si>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</si>
  <si>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</si>
  <si>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</si>
  <si>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</si>
  <si>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</si>
  <si>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</si>
  <si>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</si>
  <si>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</si>
  <si>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</si>
  <si>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</si>
  <si>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</si>
  <si>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</si>
  <si>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</si>
  <si>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</si>
  <si>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</si>
  <si>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</si>
  <si>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</si>
  <si>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</si>
  <si>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</si>
  <si>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</si>
  <si>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</si>
  <si>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</si>
  <si>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</si>
  <si>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</si>
  <si>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</si>
  <si>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</si>
  <si>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</si>
  <si>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</si>
  <si>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</si>
  <si>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</si>
  <si>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</si>
  <si>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</si>
  <si>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</si>
  <si>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</si>
  <si>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</si>
  <si>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</si>
  <si>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</si>
  <si>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</si>
  <si>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</si>
  <si>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</si>
  <si>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</si>
  <si>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</si>
  <si>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</si>
  <si>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</si>
  <si>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</si>
  <si>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</si>
  <si>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</si>
  <si>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</si>
  <si>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</si>
  <si>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</si>
  <si>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</si>
  <si>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</si>
  <si>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</si>
  <si>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</si>
  <si>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</si>
  <si>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</si>
  <si>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</si>
  <si>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</si>
  <si>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</si>
  <si>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</si>
  <si>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</si>
  <si>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</si>
  <si>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</si>
  <si>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</si>
  <si>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</si>
  <si>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</si>
  <si>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</si>
  <si>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</si>
  <si>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</si>
  <si>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</si>
  <si>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</si>
  <si>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</si>
  <si>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</si>
  <si>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</si>
  <si>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</si>
  <si>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</si>
  <si>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</si>
  <si>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</si>
  <si>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</si>
  <si>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</si>
  <si>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</si>
  <si>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</si>
  <si>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</si>
  <si>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</si>
  <si>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</si>
  <si>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</si>
  <si>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</si>
  <si>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</si>
  <si>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</si>
  <si>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</si>
  <si>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</si>
  <si>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</si>
  <si>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</si>
  <si>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</si>
  <si>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</si>
  <si>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</si>
  <si>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</si>
  <si>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</si>
  <si>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</si>
  <si>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</si>
  <si>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</si>
  <si>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</si>
  <si>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</si>
  <si>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</si>
  <si>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</si>
  <si>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</si>
  <si>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</si>
  <si>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</si>
  <si>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</si>
  <si>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</si>
  <si>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</si>
  <si>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</si>
  <si>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</si>
  <si>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</si>
  <si>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</si>
  <si>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</si>
  <si>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</si>
  <si>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</si>
  <si>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</si>
  <si>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</si>
  <si>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</si>
  <si>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</si>
  <si>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</si>
  <si>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</si>
  <si>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</si>
  <si>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</si>
  <si>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</si>
  <si>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</si>
  <si>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</si>
  <si>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</si>
  <si>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</si>
  <si>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</si>
  <si>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</si>
  <si>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</si>
  <si>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</si>
  <si>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</si>
  <si>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</si>
  <si>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</si>
  <si>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</si>
  <si>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</si>
  <si>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</si>
  <si>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</si>
  <si>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</si>
  <si>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</si>
  <si>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</si>
  <si>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</si>
  <si>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</si>
  <si>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</si>
  <si>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</si>
  <si>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</si>
  <si>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</si>
  <si>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</si>
  <si>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</si>
  <si>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</si>
  <si>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</si>
  <si>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</si>
  <si>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</si>
  <si>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</si>
  <si>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</si>
  <si>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</si>
  <si>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</si>
  <si>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</si>
  <si>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</si>
  <si>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</si>
  <si>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</si>
  <si>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</si>
  <si>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</si>
  <si>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</si>
  <si>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</si>
  <si>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</si>
  <si>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</si>
  <si>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</si>
  <si>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</si>
  <si>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</si>
  <si>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</si>
  <si>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</si>
  <si>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</si>
  <si>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</si>
  <si>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</si>
  <si>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</si>
  <si>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</si>
  <si>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</si>
  <si>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</si>
  <si>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</si>
  <si>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</si>
  <si>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</si>
  <si>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</si>
  <si>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</si>
  <si>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</si>
  <si>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</si>
  <si>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</si>
  <si>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</si>
  <si>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</si>
  <si>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</si>
  <si>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</si>
  <si>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</si>
  <si>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</si>
  <si>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</si>
  <si>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</si>
  <si>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</si>
  <si>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</si>
  <si>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</si>
  <si>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</si>
  <si>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</si>
  <si>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</si>
  <si>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</si>
  <si>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</si>
  <si>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</si>
  <si>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</si>
  <si>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</si>
  <si>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</si>
  <si>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</si>
  <si>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</si>
  <si>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</si>
  <si>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</si>
  <si>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</si>
  <si>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</si>
  <si>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</si>
  <si>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</si>
  <si>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</si>
  <si>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</si>
  <si>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</si>
  <si>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</si>
  <si>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</si>
  <si>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</si>
  <si>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</si>
  <si>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</si>
  <si>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</si>
  <si>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</si>
  <si>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</si>
  <si>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</si>
  <si>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</si>
  <si>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</si>
  <si>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</si>
  <si>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</si>
  <si>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</si>
  <si>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</si>
  <si>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</si>
  <si>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</si>
  <si>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</si>
  <si>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</si>
  <si>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</si>
  <si>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</si>
  <si>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</si>
  <si>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</si>
  <si>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</si>
  <si>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</si>
  <si>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</si>
  <si>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</si>
  <si>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</si>
  <si>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</si>
  <si>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</si>
  <si>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</si>
  <si>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</si>
  <si>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</si>
  <si>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</si>
  <si>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</si>
  <si>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</si>
  <si>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</si>
  <si>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</si>
  <si>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</si>
  <si>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</si>
  <si>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</si>
  <si>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</si>
  <si>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</si>
  <si>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</si>
  <si>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</si>
  <si>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</si>
  <si>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</si>
  <si>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</si>
  <si>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</si>
  <si>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</si>
  <si>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</si>
  <si>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</si>
  <si>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</si>
  <si>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</si>
  <si>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</si>
  <si>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</si>
  <si>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</si>
  <si>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</si>
  <si>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</si>
  <si>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</si>
  <si>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</si>
  <si>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</si>
  <si>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</si>
  <si>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</si>
  <si>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</si>
  <si>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</si>
  <si>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</si>
  <si>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</si>
  <si>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</si>
  <si>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</si>
  <si>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</si>
  <si>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</si>
  <si>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</si>
  <si>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</si>
  <si>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</si>
  <si>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</si>
  <si>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</si>
  <si>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</si>
  <si>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</si>
  <si>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</si>
  <si>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</si>
  <si>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</si>
  <si>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</si>
  <si>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</si>
  <si>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</si>
  <si>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</si>
  <si>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</si>
  <si>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</si>
  <si>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</si>
  <si>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</si>
  <si>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</si>
  <si>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</si>
  <si>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</si>
  <si>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</si>
  <si>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</si>
  <si>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</si>
  <si>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</si>
  <si>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</si>
  <si>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</si>
  <si>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</si>
  <si>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</si>
  <si>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</si>
  <si>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</si>
  <si>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</si>
  <si>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</si>
  <si>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</si>
  <si>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</si>
  <si>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</si>
  <si>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</si>
  <si>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</si>
  <si>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</si>
  <si>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</si>
  <si>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</si>
  <si>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</si>
  <si>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</si>
  <si>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</si>
  <si>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</si>
  <si>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</si>
  <si>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</si>
  <si>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</si>
  <si>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</si>
  <si>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</si>
  <si>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</si>
  <si>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</si>
  <si>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</si>
  <si>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</si>
  <si>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</si>
  <si>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</si>
  <si>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</si>
  <si>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</si>
  <si>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</si>
  <si>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</si>
  <si>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</si>
  <si>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</si>
  <si>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</si>
  <si>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</si>
  <si>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</si>
  <si>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</si>
  <si>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</si>
  <si>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</si>
  <si>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</si>
  <si>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</si>
  <si>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</si>
  <si>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</si>
  <si>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</si>
  <si>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</si>
  <si>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</si>
  <si>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</si>
  <si>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</si>
  <si>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</si>
  <si>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</si>
  <si>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</si>
  <si>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</si>
  <si>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</si>
  <si>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</si>
  <si>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</si>
  <si>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</si>
  <si>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</si>
  <si>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</si>
  <si>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</si>
  <si>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</si>
  <si>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</si>
  <si>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</si>
  <si>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</si>
  <si>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</si>
  <si>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</si>
  <si>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</si>
  <si>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</si>
  <si>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</si>
  <si>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</si>
  <si>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</si>
  <si>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</si>
  <si>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</si>
  <si>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</si>
  <si>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</si>
  <si>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</si>
  <si>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</si>
  <si>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</si>
  <si>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</si>
  <si>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</si>
  <si>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</si>
  <si>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</si>
  <si>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</si>
  <si>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</si>
  <si>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</si>
  <si>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</si>
  <si>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</si>
  <si>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</si>
  <si>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</si>
  <si>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</si>
  <si>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</si>
  <si>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</si>
  <si>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</si>
  <si>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</si>
  <si>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</si>
  <si>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</si>
  <si>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</si>
  <si>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</si>
  <si>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</si>
  <si>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</si>
  <si>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</si>
  <si>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</si>
  <si>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</si>
  <si>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</si>
  <si>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</si>
  <si>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</si>
  <si>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</si>
  <si>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</si>
  <si>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</si>
  <si>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</si>
  <si>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</si>
  <si>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</si>
  <si>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</si>
  <si>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</si>
  <si>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</si>
  <si>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</si>
  <si>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</si>
  <si>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</si>
  <si>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</si>
  <si>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</si>
  <si>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</si>
  <si>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</si>
  <si>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</si>
  <si>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</si>
  <si>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</si>
  <si>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</si>
  <si>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</si>
  <si>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</si>
  <si>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</si>
  <si>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</si>
  <si>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</si>
  <si>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</si>
  <si>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</si>
  <si>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</si>
  <si>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</si>
  <si>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</si>
  <si>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</si>
  <si>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</si>
  <si>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</si>
  <si>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</si>
  <si>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</si>
  <si>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</si>
  <si>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</si>
  <si>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</si>
  <si>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</si>
  <si>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</si>
  <si>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</si>
  <si>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</si>
  <si>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</si>
  <si>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</si>
  <si>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</si>
  <si>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</si>
  <si>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</si>
  <si>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</si>
  <si>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</si>
  <si>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</si>
  <si>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</si>
  <si>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</si>
  <si>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</si>
  <si>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</si>
  <si>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</si>
  <si>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</si>
  <si>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</si>
  <si>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</si>
  <si>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</si>
  <si>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</si>
  <si>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</si>
  <si>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</si>
  <si>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</si>
  <si>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</si>
  <si>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</si>
  <si>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</si>
  <si>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</si>
  <si>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</si>
  <si>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</si>
  <si>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</si>
  <si>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</si>
  <si>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</si>
  <si>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</si>
  <si>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</si>
  <si>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</si>
  <si>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</si>
  <si>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</si>
  <si>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</si>
  <si>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</si>
  <si>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</si>
  <si>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</si>
  <si>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</si>
  <si>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</si>
  <si>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</si>
  <si>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</si>
  <si>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</si>
  <si>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</si>
  <si>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</si>
  <si>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</si>
  <si>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</si>
  <si>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</si>
  <si>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</si>
  <si>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</si>
  <si>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</si>
  <si>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</si>
  <si>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</si>
  <si>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</si>
  <si>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</si>
  <si>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</si>
  <si>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</si>
  <si>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</si>
  <si>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</si>
  <si>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</si>
  <si>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</si>
  <si>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</si>
  <si>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</si>
  <si>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</si>
  <si>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</si>
  <si>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</si>
  <si>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</si>
  <si>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</si>
  <si>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</si>
  <si>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</si>
  <si>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</si>
  <si>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</si>
  <si>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</si>
  <si>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</si>
  <si>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</si>
  <si>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</si>
  <si>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</si>
  <si>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</si>
  <si>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</si>
  <si>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</si>
  <si>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</si>
  <si>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</si>
  <si>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</si>
  <si>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</si>
  <si>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</si>
  <si>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</si>
  <si>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</si>
  <si>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</si>
  <si>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</si>
  <si>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</si>
  <si>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</si>
  <si>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</si>
  <si>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</si>
  <si>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</si>
  <si>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</si>
  <si>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</si>
  <si>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</si>
  <si>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</si>
  <si>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</si>
  <si>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</si>
  <si>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</si>
  <si>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</si>
  <si>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</si>
  <si>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</si>
  <si>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</si>
  <si>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</si>
  <si>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</si>
  <si>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</si>
  <si>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</si>
  <si>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</si>
  <si>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</si>
  <si>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</si>
  <si>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</si>
  <si>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</si>
  <si>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</si>
  <si>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</si>
  <si>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</si>
  <si>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</si>
  <si>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</si>
  <si>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</si>
  <si>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</si>
  <si>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</si>
  <si>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</si>
  <si>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</si>
  <si>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</si>
  <si>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</si>
  <si>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</si>
  <si>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</si>
  <si>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</si>
  <si>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</si>
  <si>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</si>
  <si>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</si>
  <si>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</si>
  <si>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</si>
  <si>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</si>
  <si>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</si>
  <si>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</si>
  <si>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</si>
  <si>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</si>
  <si>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</si>
  <si>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</si>
  <si>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</si>
  <si>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</si>
  <si>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</si>
  <si>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</si>
  <si>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</si>
  <si>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</si>
  <si>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</si>
  <si>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</si>
  <si>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</si>
  <si>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</si>
  <si>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</si>
  <si>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</si>
  <si>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</si>
  <si>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</si>
  <si>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</si>
  <si>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</si>
  <si>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</si>
  <si>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</si>
  <si>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</si>
  <si>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</si>
  <si>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</si>
  <si>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</si>
  <si>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</si>
  <si>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</si>
  <si>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</si>
  <si>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</si>
  <si>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</si>
  <si>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</si>
  <si>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</si>
  <si>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</si>
  <si>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</si>
  <si>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</si>
  <si>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</si>
  <si>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</si>
  <si>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</si>
  <si>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</si>
  <si>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</si>
  <si>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</si>
  <si>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</si>
  <si>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</si>
  <si>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</si>
  <si>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</si>
  <si>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</si>
  <si>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</si>
  <si>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</si>
  <si>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</si>
  <si>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</si>
  <si>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</si>
  <si>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</si>
  <si>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</si>
  <si>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</si>
  <si>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</si>
  <si>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</si>
  <si>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</si>
  <si>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</si>
  <si>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</si>
  <si>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</si>
  <si>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</si>
  <si>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</si>
  <si>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</si>
  <si>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</si>
  <si>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</si>
  <si>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</si>
  <si>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</si>
  <si>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</si>
  <si>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</si>
  <si>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</si>
  <si>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</si>
  <si>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</si>
  <si>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</si>
  <si>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</si>
  <si>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</si>
  <si>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</si>
  <si>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</si>
  <si>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</si>
  <si>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</si>
  <si>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</si>
  <si>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</si>
  <si>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</si>
  <si>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</si>
  <si>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</si>
  <si>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</si>
  <si>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</si>
  <si>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</si>
  <si>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</si>
  <si>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</si>
  <si>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</si>
  <si>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</si>
  <si>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</si>
  <si>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</si>
  <si>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</si>
  <si>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</si>
  <si>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</si>
  <si>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</si>
  <si>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</si>
  <si>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</si>
  <si>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</si>
  <si>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</si>
  <si>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</si>
  <si>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</si>
  <si>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</si>
  <si>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</si>
  <si>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</si>
  <si>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</si>
  <si>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</si>
  <si>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</si>
  <si>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</si>
  <si>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</si>
  <si>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</si>
  <si>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</si>
  <si>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</si>
  <si>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</si>
  <si>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</si>
  <si>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</si>
  <si>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</si>
  <si>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</si>
  <si>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</si>
  <si>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</si>
  <si>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</si>
  <si>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</si>
  <si>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</si>
  <si>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</si>
  <si>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</si>
  <si>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</si>
  <si>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</si>
  <si>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</si>
  <si>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</si>
  <si>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</si>
  <si>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</si>
  <si>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</si>
  <si>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</si>
  <si>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</si>
  <si>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</si>
  <si>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</si>
  <si>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</si>
  <si>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</si>
  <si>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</si>
  <si>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</si>
  <si>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</si>
  <si>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</si>
  <si>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</si>
  <si>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</si>
  <si>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</si>
  <si>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</si>
  <si>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</si>
  <si>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</si>
  <si>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</si>
  <si>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</si>
  <si>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</si>
  <si>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</si>
  <si>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</si>
  <si>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</si>
  <si>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</si>
  <si>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</si>
  <si>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</si>
  <si>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</si>
  <si>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</si>
  <si>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</si>
  <si>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</si>
  <si>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</si>
  <si>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</si>
  <si>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</si>
  <si>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</si>
  <si>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</si>
  <si>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</si>
  <si>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</si>
  <si>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</si>
  <si>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</si>
  <si>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</si>
  <si>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</si>
  <si>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</si>
  <si>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</si>
  <si>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</si>
  <si>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</si>
  <si>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</si>
  <si>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</si>
  <si>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</si>
  <si>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</si>
  <si>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</si>
  <si>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</si>
  <si>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</si>
  <si>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</si>
  <si>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</si>
  <si>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</si>
  <si>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</si>
  <si>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</si>
  <si>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</si>
  <si>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</si>
  <si>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</si>
  <si>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</si>
  <si>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</si>
  <si>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</si>
  <si>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</si>
  <si>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</si>
  <si>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</si>
  <si>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</si>
  <si>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</si>
  <si>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</si>
  <si>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</si>
  <si>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</si>
  <si>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</si>
  <si>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</si>
  <si>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</si>
  <si>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</si>
  <si>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</si>
  <si>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</si>
  <si>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</si>
  <si>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</si>
  <si>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</si>
  <si>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</si>
  <si>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</si>
  <si>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</si>
  <si>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</si>
  <si>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</si>
  <si>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</si>
  <si>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</si>
  <si>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</si>
  <si>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</si>
  <si>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</si>
  <si>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</si>
  <si>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</si>
  <si>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</si>
  <si>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</si>
  <si>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</si>
  <si>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</si>
  <si>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</si>
  <si>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</si>
  <si>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</si>
  <si>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</si>
  <si>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</si>
  <si>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</si>
  <si>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</si>
  <si>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</si>
  <si>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</si>
  <si>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</si>
  <si>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</si>
  <si>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</si>
  <si>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</si>
  <si>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</si>
  <si>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</si>
  <si>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</si>
  <si>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</si>
  <si>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</si>
  <si>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</si>
  <si>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</si>
  <si>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</si>
  <si>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</si>
  <si>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</si>
  <si>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</si>
  <si>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</si>
  <si>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</si>
  <si>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</si>
  <si>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</si>
  <si>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</si>
  <si>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</si>
  <si>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</si>
  <si>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</si>
  <si>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</si>
  <si>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</si>
  <si>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</si>
  <si>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</si>
  <si>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</si>
  <si>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</si>
  <si>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</si>
  <si>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</si>
  <si>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</si>
  <si>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</si>
  <si>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</si>
  <si>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</si>
  <si>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</si>
  <si>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</si>
  <si>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</si>
  <si>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</si>
  <si>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</si>
  <si>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</si>
  <si>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</si>
  <si>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</si>
  <si>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</si>
  <si>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</si>
  <si>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</si>
  <si>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</si>
  <si>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</si>
  <si>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</si>
  <si>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</si>
  <si>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</si>
  <si>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</si>
  <si>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</si>
  <si>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</si>
  <si>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</si>
  <si>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</si>
  <si>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</si>
  <si>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</si>
  <si>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</si>
  <si>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</si>
  <si>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</si>
  <si>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</si>
  <si>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</si>
  <si>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</si>
  <si>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</si>
  <si>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</si>
  <si>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</si>
  <si>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</si>
  <si>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</si>
  <si>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</si>
  <si>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</si>
  <si>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</si>
  <si>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</si>
  <si>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</si>
  <si>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</si>
  <si>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</si>
  <si>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</si>
  <si>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</si>
  <si>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</si>
  <si>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</si>
  <si>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</si>
  <si>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</si>
  <si>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</si>
  <si>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</si>
  <si>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</si>
  <si>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</si>
  <si>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</si>
  <si>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</si>
  <si>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</si>
  <si>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</si>
  <si>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</si>
  <si>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</si>
  <si>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</si>
  <si>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</si>
  <si>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</si>
  <si>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</si>
  <si>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</si>
  <si>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</si>
  <si>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</si>
  <si>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</si>
  <si>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</si>
  <si>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</si>
  <si>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</si>
  <si>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</si>
  <si>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</si>
  <si>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</si>
  <si>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</si>
  <si>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</si>
  <si>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</si>
  <si>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</si>
  <si>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</si>
  <si>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</si>
  <si>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</si>
  <si>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</si>
  <si>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</si>
  <si>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</si>
  <si>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</si>
  <si>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</si>
  <si>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</si>
  <si>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</si>
  <si>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</si>
  <si>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</si>
  <si>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</si>
  <si>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</si>
  <si>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</si>
  <si>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</si>
  <si>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</si>
  <si>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</si>
  <si>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</si>
  <si>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</si>
  <si>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</si>
  <si>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</si>
  <si>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</si>
  <si>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</si>
  <si>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</si>
  <si>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</si>
  <si>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</si>
  <si>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</si>
  <si>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</si>
  <si>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</si>
  <si>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</si>
  <si>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</si>
  <si>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</si>
  <si>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</si>
  <si>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</si>
  <si>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</si>
  <si>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</si>
  <si>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</si>
  <si>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</si>
  <si>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</si>
  <si>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</si>
  <si>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</si>
  <si>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</si>
  <si>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</si>
  <si>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</si>
  <si>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</si>
  <si>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</si>
  <si>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</si>
  <si>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</si>
  <si>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</si>
  <si>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</si>
  <si>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</si>
  <si>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</si>
  <si>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</si>
  <si>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</si>
  <si>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</si>
  <si>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</si>
  <si>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</si>
  <si>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</si>
  <si>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</si>
  <si>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</si>
  <si>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</si>
  <si>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</si>
  <si>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</si>
  <si>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</si>
  <si>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</si>
  <si>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</si>
  <si>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</si>
  <si>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</si>
  <si>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</si>
  <si>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</si>
  <si>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</si>
  <si>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</si>
  <si>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</si>
  <si>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</si>
  <si>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</si>
  <si>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</si>
  <si>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</si>
  <si>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</si>
  <si>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</si>
  <si>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</si>
  <si>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</si>
  <si>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</si>
  <si>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</si>
  <si>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</si>
  <si>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</si>
  <si>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</si>
  <si>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</si>
  <si>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</si>
  <si>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</si>
  <si>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</si>
  <si>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</si>
  <si>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</si>
  <si>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</si>
  <si>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</si>
  <si>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</si>
  <si>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</si>
  <si>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</si>
  <si>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</si>
  <si>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</si>
  <si>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</si>
  <si>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</si>
  <si>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</si>
  <si>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</si>
  <si>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</si>
  <si>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</si>
  <si>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</si>
  <si>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</si>
  <si>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</si>
  <si>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</si>
  <si>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</si>
  <si>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</si>
  <si>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</si>
  <si>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</si>
  <si>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</si>
  <si>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</si>
  <si>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</si>
  <si>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</si>
  <si>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</si>
  <si>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</si>
  <si>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</si>
  <si>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</si>
  <si>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</si>
  <si>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</si>
  <si>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</si>
  <si>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</si>
  <si>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</si>
  <si>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</si>
  <si>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</si>
  <si>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</si>
  <si>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</si>
  <si>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</si>
  <si>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</si>
  <si>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</si>
  <si>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</si>
  <si>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</si>
  <si>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</si>
  <si>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</si>
  <si>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</si>
  <si>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</si>
  <si>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</si>
  <si>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</si>
  <si>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</si>
  <si>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</si>
  <si>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</si>
  <si>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</si>
  <si>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</si>
  <si>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</si>
  <si>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</si>
  <si>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</si>
  <si>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</si>
  <si>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</si>
  <si>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</si>
  <si>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</si>
  <si>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</si>
  <si>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</si>
  <si>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</si>
  <si>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</si>
  <si>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</si>
  <si>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</si>
  <si>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</si>
  <si>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</si>
  <si>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</si>
  <si>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</si>
  <si>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</si>
  <si>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</si>
  <si>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</si>
  <si>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</si>
  <si>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</si>
  <si>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</si>
  <si>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</si>
  <si>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</si>
  <si>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</si>
  <si>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</si>
  <si>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</si>
  <si>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</si>
  <si>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</si>
  <si>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</si>
  <si>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</si>
  <si>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</si>
  <si>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</si>
  <si>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</si>
  <si>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</si>
  <si>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</si>
  <si>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</si>
  <si>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</si>
  <si>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</si>
  <si>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</si>
  <si>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</si>
  <si>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</si>
  <si>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</si>
  <si>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</si>
  <si>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</si>
  <si>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</si>
  <si>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</si>
  <si>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</si>
  <si>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</si>
  <si>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</si>
  <si>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</si>
  <si>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</si>
  <si>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</si>
  <si>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</si>
  <si>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</si>
  <si>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</si>
  <si>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</si>
  <si>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</si>
  <si>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</si>
  <si>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</si>
  <si>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</si>
  <si>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</si>
  <si>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</si>
  <si>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</si>
  <si>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</si>
  <si>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</si>
  <si>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</si>
  <si>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</si>
  <si>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</si>
  <si>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</si>
  <si>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</si>
  <si>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</si>
  <si>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</si>
  <si>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</si>
  <si>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</si>
  <si>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</si>
  <si>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</si>
  <si>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</si>
  <si>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</si>
  <si>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</si>
  <si>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</si>
  <si>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</si>
  <si>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</si>
  <si>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</si>
  <si>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</si>
  <si>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</si>
  <si>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</si>
  <si>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</si>
  <si>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</si>
  <si>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</si>
  <si>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</si>
  <si>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</si>
  <si>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</si>
  <si>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</si>
  <si>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</si>
  <si>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</si>
  <si>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</si>
  <si>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</si>
  <si>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</si>
  <si>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</si>
  <si>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</si>
  <si>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</si>
  <si>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</si>
  <si>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</si>
  <si>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</si>
  <si>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</si>
  <si>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</si>
  <si>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</si>
  <si>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</si>
  <si>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</si>
  <si>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</si>
  <si>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</si>
  <si>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</si>
  <si>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</si>
  <si>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</si>
  <si>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</si>
  <si>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</si>
  <si>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</si>
  <si>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</si>
  <si>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</si>
  <si>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</si>
  <si>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</si>
  <si>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</si>
  <si>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</si>
  <si>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</si>
  <si>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</si>
  <si>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</si>
  <si>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</si>
  <si>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</si>
  <si>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</si>
  <si>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</si>
  <si>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</si>
  <si>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</si>
  <si>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</si>
  <si>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</si>
  <si>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</si>
  <si>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</si>
  <si>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</si>
  <si>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</si>
  <si>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</si>
  <si>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</si>
  <si>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</si>
  <si>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</si>
  <si>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</si>
  <si>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</si>
  <si>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</si>
  <si>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</si>
  <si>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</si>
  <si>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</si>
  <si>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</si>
  <si>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</si>
  <si>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</si>
  <si>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</si>
  <si>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</si>
  <si>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</si>
  <si>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</si>
  <si>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</si>
  <si>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</si>
  <si>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</si>
  <si>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</si>
  <si>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</si>
  <si>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</si>
  <si>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</si>
  <si>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</si>
  <si>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</si>
  <si>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</si>
  <si>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</si>
  <si>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</si>
  <si>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</si>
  <si>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</si>
  <si>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</si>
  <si>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</si>
  <si>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</si>
  <si>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</si>
  <si>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</si>
  <si>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</si>
  <si>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</si>
  <si>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</si>
  <si>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</si>
  <si>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</si>
  <si>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</si>
  <si>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</si>
  <si>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</si>
  <si>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</si>
  <si>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</si>
  <si>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</si>
  <si>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</si>
  <si>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</si>
  <si>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</si>
  <si>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</si>
  <si>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</si>
  <si>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</si>
  <si>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</si>
  <si>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</si>
  <si>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</si>
  <si>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</si>
  <si>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</si>
  <si>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</si>
  <si>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</si>
  <si>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</si>
  <si>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</si>
  <si>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</si>
  <si>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</si>
  <si>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</si>
  <si>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</si>
  <si>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</si>
  <si>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</si>
  <si>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</si>
  <si>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</si>
  <si>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</si>
  <si>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</si>
  <si>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</si>
  <si>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</si>
  <si>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</si>
  <si>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</si>
  <si>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</si>
  <si>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</si>
  <si>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</si>
  <si>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</si>
  <si>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</si>
  <si>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</si>
  <si>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</si>
  <si>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</si>
  <si>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</si>
  <si>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</si>
  <si>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</si>
  <si>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</si>
  <si>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</si>
  <si>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</si>
  <si>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</si>
  <si>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</si>
  <si>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</si>
  <si>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</si>
  <si>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</si>
  <si>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</si>
  <si>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</si>
  <si>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</si>
  <si>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</si>
  <si>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</si>
  <si>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</si>
  <si>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</si>
  <si>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</si>
  <si>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</si>
  <si>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</si>
  <si>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</si>
  <si>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</si>
  <si>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</si>
  <si>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</si>
  <si>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</si>
  <si>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</si>
  <si>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</si>
  <si>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</si>
  <si>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</si>
  <si>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</si>
  <si>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</si>
  <si>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</si>
  <si>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</si>
  <si>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</si>
  <si>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</si>
  <si>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</si>
  <si>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</si>
  <si>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</si>
  <si>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</si>
  <si>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</si>
  <si>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</si>
  <si>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</si>
  <si>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</si>
  <si>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</si>
  <si>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</si>
  <si>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</si>
  <si>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</si>
  <si>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</si>
  <si>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</si>
  <si>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</si>
  <si>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</si>
  <si>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</si>
  <si>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</si>
  <si>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</si>
  <si>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</si>
  <si>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</si>
  <si>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</si>
  <si>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</si>
  <si>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</si>
  <si>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</si>
  <si>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</si>
  <si>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</si>
  <si>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</si>
  <si>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</si>
  <si>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</si>
  <si>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</si>
  <si>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</si>
  <si>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</si>
  <si>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</si>
  <si>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</si>
  <si>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</si>
  <si>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</si>
  <si>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</si>
  <si>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</si>
  <si>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</si>
  <si>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</si>
  <si>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</si>
  <si>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</si>
  <si>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</si>
  <si>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</si>
  <si>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</si>
  <si>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</si>
  <si>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</si>
  <si>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</si>
  <si>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</si>
  <si>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</si>
  <si>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</si>
  <si>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</si>
  <si>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</si>
  <si>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</si>
  <si>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</si>
  <si>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</si>
  <si>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</si>
  <si>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</si>
  <si>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</si>
  <si>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</si>
  <si>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</si>
  <si>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</si>
  <si>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</si>
  <si>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</si>
  <si>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</si>
  <si>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</si>
  <si>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</si>
  <si>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</si>
  <si>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</si>
  <si>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</si>
  <si>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</si>
  <si>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</si>
  <si>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</si>
  <si>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</si>
  <si>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</si>
  <si>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</si>
  <si>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</si>
  <si>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</si>
  <si>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</si>
  <si>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</si>
  <si>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</si>
  <si>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</si>
  <si>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</si>
  <si>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</si>
  <si>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</si>
  <si>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</si>
  <si>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</si>
  <si>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</si>
  <si>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</si>
  <si>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</si>
  <si>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</si>
  <si>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</si>
  <si>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</si>
  <si>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</si>
  <si>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</si>
  <si>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</si>
  <si>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</si>
  <si>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</si>
  <si>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</si>
  <si>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</si>
  <si>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</si>
  <si>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</si>
  <si>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</si>
  <si>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</si>
  <si>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</si>
  <si>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</si>
  <si>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</si>
  <si>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</si>
  <si>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</si>
  <si>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</si>
  <si>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</si>
  <si>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</si>
  <si>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</si>
  <si>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</si>
  <si>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</si>
  <si>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</si>
  <si>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</si>
  <si>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</si>
  <si>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</si>
  <si>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</si>
  <si>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</si>
  <si>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</si>
  <si>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</si>
  <si>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</si>
  <si>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</si>
  <si>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</si>
  <si>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</si>
  <si>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</si>
  <si>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</si>
  <si>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</si>
  <si>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</si>
  <si>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</si>
  <si>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</si>
  <si>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</si>
  <si>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</si>
  <si>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</si>
  <si>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</si>
  <si>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</si>
  <si>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</si>
  <si>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</si>
  <si>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</si>
  <si>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</si>
  <si>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</si>
  <si>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</si>
  <si>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</si>
  <si>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</si>
  <si>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</si>
  <si>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</si>
  <si>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</si>
  <si>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</si>
  <si>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</si>
  <si>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</si>
  <si>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</si>
  <si>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</si>
  <si>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</si>
  <si>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</si>
  <si>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</si>
  <si>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</si>
  <si>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</si>
  <si>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</si>
  <si>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</si>
  <si>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</si>
  <si>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</si>
  <si>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</si>
  <si>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</si>
  <si>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</si>
  <si>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</si>
  <si>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</si>
  <si>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</si>
  <si>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</si>
  <si>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</si>
  <si>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</si>
  <si>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</si>
  <si>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</si>
  <si>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</si>
  <si>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</si>
  <si>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</si>
  <si>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</si>
  <si>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</si>
  <si>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</si>
  <si>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</si>
  <si>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</si>
  <si>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</si>
  <si>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</si>
  <si>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</si>
  <si>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</si>
  <si>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</si>
  <si>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</si>
  <si>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</si>
  <si>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</si>
  <si>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</si>
  <si>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</si>
  <si>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</si>
  <si>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</si>
  <si>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</si>
  <si>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</si>
  <si>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</si>
  <si>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</si>
  <si>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</si>
  <si>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</si>
  <si>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</si>
  <si>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</si>
  <si>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</si>
  <si>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</si>
  <si>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</si>
  <si>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</si>
  <si>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</si>
  <si>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</si>
  <si>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</si>
  <si>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</si>
  <si>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</si>
  <si>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</si>
  <si>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</si>
  <si>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</si>
  <si>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</si>
  <si>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</si>
  <si>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</si>
  <si>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</si>
  <si>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</si>
  <si>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</si>
  <si>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</si>
  <si>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</si>
  <si>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</si>
  <si>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</si>
  <si>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</si>
  <si>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</si>
  <si>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</si>
  <si>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</si>
  <si>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</si>
  <si>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</si>
  <si>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</si>
  <si>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</si>
  <si>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</si>
  <si>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</si>
  <si>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</si>
  <si>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</si>
  <si>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</si>
  <si>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</si>
  <si>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</si>
  <si>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</si>
  <si>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</si>
  <si>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</si>
  <si>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</si>
  <si>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</si>
  <si>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</si>
  <si>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</si>
  <si>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</si>
  <si>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</si>
  <si>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</si>
  <si>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</si>
  <si>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</si>
  <si>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</si>
  <si>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</si>
  <si>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</si>
  <si>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</si>
  <si>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</si>
  <si>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</si>
  <si>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</si>
  <si>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</si>
  <si>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</si>
  <si>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</si>
  <si>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</si>
  <si>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</si>
  <si>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</si>
  <si>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</si>
  <si>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</si>
  <si>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</si>
  <si>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</si>
  <si>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</si>
  <si>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</si>
  <si>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</si>
  <si>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</si>
  <si>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</si>
  <si>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</si>
  <si>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</si>
  <si>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</si>
  <si>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</si>
  <si>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</si>
  <si>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</si>
  <si>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</si>
  <si>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</si>
  <si>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</si>
  <si>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</si>
  <si>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</si>
  <si>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</si>
  <si>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</si>
  <si>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</si>
  <si>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</si>
  <si>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</si>
  <si>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</si>
  <si>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</si>
  <si>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</si>
  <si>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</si>
  <si>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</si>
  <si>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</si>
  <si>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</si>
  <si>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</si>
  <si>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</si>
  <si>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</si>
  <si>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</si>
  <si>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</si>
  <si>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</si>
  <si>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</si>
  <si>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</si>
  <si>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</si>
  <si>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</si>
  <si>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</si>
  <si>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</si>
  <si>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</si>
  <si>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</si>
  <si>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</si>
  <si>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</si>
  <si>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</si>
  <si>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</si>
  <si>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</si>
  <si>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</si>
  <si>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</si>
  <si>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</si>
  <si>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</si>
  <si>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</si>
  <si>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</si>
  <si>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</si>
  <si>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</si>
  <si>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</si>
  <si>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</si>
  <si>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</si>
  <si>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</si>
  <si>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</si>
  <si>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</si>
  <si>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</si>
  <si>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</si>
  <si>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</si>
  <si>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</si>
  <si>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</si>
  <si>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</si>
  <si>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</si>
  <si>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</si>
  <si>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</si>
  <si>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</si>
  <si>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</si>
  <si>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</si>
  <si>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</si>
  <si>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</si>
  <si>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</si>
  <si>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</si>
  <si>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</si>
  <si>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</si>
  <si>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</si>
  <si>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</si>
  <si>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</si>
  <si>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</si>
  <si>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</si>
  <si>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</si>
  <si>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</si>
  <si>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</si>
  <si>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</si>
  <si>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</si>
  <si>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</si>
  <si>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</si>
  <si>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</si>
  <si>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</si>
  <si>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</si>
  <si>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</si>
  <si>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</si>
  <si>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</si>
  <si>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</si>
  <si>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</si>
  <si>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</si>
  <si>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</si>
  <si>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</si>
  <si>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</si>
  <si>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</si>
  <si>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</si>
  <si>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</si>
  <si>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</si>
  <si>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</si>
  <si>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</si>
  <si>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</si>
  <si>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</si>
  <si>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</si>
  <si>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</si>
  <si>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</si>
  <si>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</si>
  <si>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</si>
  <si>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</si>
  <si>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</si>
  <si>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</si>
  <si>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</si>
  <si>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</si>
  <si>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</si>
  <si>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</si>
  <si>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</si>
  <si>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</si>
  <si>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</si>
  <si>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</si>
  <si>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</si>
  <si>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</si>
  <si>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</si>
  <si>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</si>
  <si>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</si>
  <si>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</si>
  <si>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</si>
  <si>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</si>
  <si>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</si>
  <si>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</si>
  <si>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</si>
  <si>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</si>
  <si>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</si>
  <si>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</si>
  <si>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</si>
  <si>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</si>
  <si>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</si>
  <si>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</si>
  <si>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</si>
  <si>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</si>
  <si>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</si>
  <si>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</si>
  <si>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</si>
  <si>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</si>
  <si>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</si>
  <si>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</si>
  <si>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</si>
  <si>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</si>
  <si>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</si>
  <si>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</si>
  <si>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</si>
  <si>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</si>
  <si>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</si>
  <si>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</si>
  <si>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</si>
  <si>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</si>
  <si>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</si>
  <si>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</si>
  <si>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</si>
  <si>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</si>
  <si>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</si>
  <si>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</si>
  <si>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</si>
  <si>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</si>
  <si>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</si>
  <si>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</si>
  <si>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</si>
  <si>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</si>
  <si>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</si>
  <si>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</si>
  <si>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</si>
  <si>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</si>
  <si>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</si>
  <si>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</si>
  <si>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</si>
  <si>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</si>
  <si>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</si>
  <si>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</si>
  <si>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</si>
  <si>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</si>
  <si>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</si>
  <si>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</si>
  <si>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</si>
  <si>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</si>
  <si>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</si>
  <si>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</si>
  <si>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</si>
  <si>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</si>
  <si>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</si>
  <si>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</si>
  <si>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</si>
  <si>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</si>
  <si>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</si>
  <si>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</si>
  <si>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</si>
  <si>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</si>
  <si>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</si>
  <si>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</si>
  <si>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</si>
  <si>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</si>
  <si>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</si>
  <si>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</si>
  <si>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</si>
  <si>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</si>
  <si>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</si>
  <si>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</si>
  <si>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</si>
  <si>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</si>
  <si>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</si>
  <si>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</si>
  <si>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</si>
  <si>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</si>
  <si>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</si>
  <si>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</si>
  <si>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</si>
  <si>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</si>
  <si>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</si>
  <si>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</si>
  <si>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</si>
  <si>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</si>
  <si>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</si>
  <si>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</si>
  <si>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</si>
  <si>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</si>
  <si>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</si>
  <si>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</si>
  <si>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</si>
  <si>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</si>
  <si>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</si>
  <si>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</si>
  <si>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</si>
  <si>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</si>
  <si>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</si>
  <si>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</si>
  <si>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</si>
  <si>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</si>
  <si>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</si>
  <si>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</si>
  <si>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</si>
  <si>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</si>
  <si>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</si>
  <si>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</si>
  <si>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</si>
  <si>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</si>
  <si>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</si>
  <si>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</si>
  <si>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</si>
  <si>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</si>
  <si>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</si>
  <si>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</si>
  <si>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</si>
  <si>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</si>
  <si>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</si>
  <si>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</si>
  <si>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</si>
  <si>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</si>
  <si>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</si>
  <si>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</si>
  <si>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</si>
  <si>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</si>
  <si>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</si>
  <si>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</si>
  <si>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</si>
  <si>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</si>
  <si>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</si>
  <si>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</si>
  <si>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</si>
  <si>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</si>
  <si>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</si>
  <si>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</si>
  <si>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</si>
  <si>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</si>
  <si>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</si>
  <si>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</si>
  <si>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</si>
  <si>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</si>
  <si>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</si>
  <si>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</si>
  <si>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</si>
  <si>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</si>
  <si>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</si>
  <si>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</si>
  <si>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</si>
  <si>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</si>
  <si>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</si>
  <si>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</si>
  <si>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</si>
  <si>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</si>
  <si>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</si>
  <si>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</si>
  <si>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</si>
  <si>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</si>
  <si>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</si>
  <si>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</si>
  <si>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</si>
  <si>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</si>
  <si>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</si>
  <si>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</si>
  <si>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</si>
  <si>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</si>
  <si>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</si>
  <si>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</si>
  <si>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</si>
  <si>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</si>
  <si>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</si>
  <si>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</si>
  <si>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</si>
  <si>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</si>
  <si>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</si>
  <si>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</si>
  <si>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</si>
  <si>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</si>
  <si>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</si>
  <si>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</si>
  <si>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</si>
  <si>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</si>
  <si>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</si>
  <si>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</si>
  <si>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</si>
  <si>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</si>
  <si>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</si>
  <si>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</si>
  <si>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</si>
  <si>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</si>
  <si>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</si>
  <si>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</si>
  <si>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</si>
  <si>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</si>
  <si>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</si>
  <si>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</si>
  <si>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</si>
  <si>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</si>
  <si>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</si>
  <si>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</si>
  <si>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</si>
  <si>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</si>
  <si>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</si>
  <si>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</si>
  <si>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</si>
  <si>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</si>
  <si>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</si>
  <si>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</si>
  <si>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</si>
  <si>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</si>
  <si>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</si>
  <si>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</si>
  <si>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</si>
  <si>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</si>
  <si>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</si>
  <si>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</si>
  <si>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</si>
  <si>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</si>
  <si>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</si>
  <si>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</si>
  <si>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</si>
  <si>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</si>
  <si>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</si>
  <si>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</si>
  <si>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</si>
  <si>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</si>
  <si>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</si>
  <si>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</si>
  <si>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</si>
  <si>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</si>
  <si>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</si>
  <si>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</si>
  <si>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</si>
  <si>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</si>
  <si>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</si>
  <si>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</si>
  <si>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</si>
  <si>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</si>
  <si>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</si>
  <si>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</si>
  <si>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</si>
  <si>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</si>
  <si>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</si>
  <si>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</si>
  <si>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</si>
  <si>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</si>
  <si>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</si>
  <si>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</si>
  <si>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</si>
  <si>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</si>
  <si>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</si>
  <si>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</si>
  <si>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</si>
  <si>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</si>
  <si>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</si>
  <si>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</si>
  <si>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</si>
  <si>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</si>
  <si>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</si>
  <si>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</si>
  <si>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</si>
  <si>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</si>
  <si>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</si>
  <si>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</si>
  <si>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</si>
  <si>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</si>
  <si>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</si>
  <si>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</si>
  <si>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</si>
  <si>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</si>
  <si>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</si>
  <si>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</si>
  <si>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</si>
  <si>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</si>
  <si>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</si>
  <si>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</si>
  <si>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</si>
  <si>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</si>
  <si>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</si>
  <si>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</si>
  <si>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</si>
  <si>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</si>
  <si>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</si>
  <si>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</si>
  <si>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</si>
  <si>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</si>
  <si>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</si>
  <si>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</si>
  <si>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</si>
  <si>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</si>
  <si>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</si>
  <si>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</si>
  <si>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</si>
  <si>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</si>
  <si>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</si>
  <si>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</si>
  <si>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</si>
  <si>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</si>
  <si>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</si>
  <si>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</si>
  <si>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</si>
  <si>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</si>
  <si>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</si>
  <si>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</si>
  <si>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</si>
  <si>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</si>
  <si>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</si>
  <si>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</si>
  <si>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</si>
  <si>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</si>
  <si>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</si>
  <si>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</si>
  <si>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</si>
  <si>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</si>
  <si>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</si>
  <si>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</si>
  <si>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</si>
  <si>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</si>
  <si>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</si>
  <si>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</si>
  <si>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</si>
  <si>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</si>
  <si>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</si>
  <si>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</si>
  <si>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</si>
  <si>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</si>
  <si>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</si>
  <si>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</si>
  <si>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</si>
  <si>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</si>
  <si>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</si>
  <si>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</si>
  <si>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</si>
  <si>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</si>
  <si>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</si>
  <si>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</si>
  <si>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</si>
  <si>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</si>
  <si>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</si>
  <si>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</si>
  <si>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</si>
  <si>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</si>
  <si>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</si>
  <si>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</si>
  <si>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</si>
  <si>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</si>
  <si>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</si>
  <si>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</si>
  <si>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</si>
  <si>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</si>
  <si>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</si>
  <si>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</si>
  <si>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</si>
  <si>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</si>
  <si>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</si>
  <si>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</si>
  <si>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</si>
  <si>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</si>
  <si>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</si>
  <si>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</si>
  <si>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</si>
  <si>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</si>
  <si>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</si>
  <si>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</si>
  <si>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</si>
  <si>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</si>
  <si>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</si>
  <si>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</si>
  <si>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</si>
  <si>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</si>
  <si>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</si>
  <si>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</si>
  <si>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</si>
  <si>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</si>
  <si>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</si>
  <si>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</si>
  <si>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</si>
  <si>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</si>
  <si>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</si>
  <si>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</si>
  <si>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</si>
  <si>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</si>
  <si>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</si>
  <si>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</si>
  <si>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</si>
  <si>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</si>
  <si>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</si>
  <si>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</si>
  <si>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</si>
  <si>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</si>
  <si>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</si>
  <si>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</si>
  <si>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</si>
  <si>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</si>
  <si>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</si>
  <si>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</si>
  <si>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</si>
  <si>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</si>
  <si>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</si>
  <si>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</si>
  <si>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</si>
  <si>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</si>
  <si>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</si>
  <si>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</si>
  <si>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</si>
  <si>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</si>
  <si>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</si>
  <si>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</si>
  <si>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</si>
  <si>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</si>
  <si>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</si>
  <si>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</si>
  <si>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</si>
  <si>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</si>
  <si>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</si>
  <si>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</si>
  <si>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</si>
  <si>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</si>
  <si>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</si>
  <si>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</si>
  <si>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</si>
  <si>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</si>
  <si>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</si>
  <si>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</si>
  <si>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</si>
  <si>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</si>
  <si>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</si>
  <si>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</si>
  <si>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</si>
  <si>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</si>
  <si>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</si>
  <si>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</si>
  <si>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</si>
  <si>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</si>
  <si>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</si>
  <si>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</si>
  <si>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</si>
  <si>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</si>
  <si>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</si>
  <si>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</si>
  <si>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</si>
  <si>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</si>
  <si>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</si>
  <si>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</si>
  <si>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</si>
  <si>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</si>
  <si>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</si>
  <si>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</si>
  <si>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</si>
  <si>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</si>
  <si>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</si>
  <si>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</si>
  <si>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</si>
  <si>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</si>
  <si>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</si>
  <si>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</si>
  <si>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</si>
  <si>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</si>
  <si>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</si>
  <si>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</si>
  <si>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</si>
  <si>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</si>
  <si>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</si>
  <si>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</si>
  <si>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</si>
  <si>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</si>
  <si>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</si>
  <si>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</si>
  <si>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</si>
  <si>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</si>
  <si>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</si>
  <si>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</si>
  <si>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</si>
  <si>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</si>
  <si>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</si>
  <si>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</si>
  <si>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</si>
  <si>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</si>
  <si>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</si>
  <si>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</si>
  <si>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</si>
  <si>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</si>
  <si>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</si>
  <si>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</si>
  <si>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</si>
  <si>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</si>
  <si>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</si>
  <si>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</si>
  <si>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</si>
  <si>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</si>
  <si>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</si>
  <si>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</si>
  <si>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</si>
  <si>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</si>
  <si>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</si>
  <si>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</si>
  <si>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</si>
  <si>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</si>
  <si>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</si>
  <si>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</si>
  <si>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</si>
  <si>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</si>
  <si>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</si>
  <si>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</si>
  <si>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</si>
  <si>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</si>
  <si>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</si>
  <si>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</si>
  <si>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</si>
  <si>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</si>
  <si>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</si>
  <si>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</si>
  <si>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</si>
  <si>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</si>
  <si>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</si>
  <si>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</si>
  <si>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</si>
  <si>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</si>
  <si>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</si>
  <si>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</si>
  <si>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</si>
  <si>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</si>
  <si>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</si>
  <si>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</si>
  <si>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</si>
  <si>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</si>
  <si>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</si>
  <si>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</si>
  <si>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</si>
  <si>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</si>
  <si>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</si>
  <si>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</si>
  <si>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</si>
  <si>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</si>
  <si>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</si>
  <si>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</si>
  <si>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</si>
  <si>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</si>
  <si>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</si>
  <si>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</si>
  <si>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</si>
  <si>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</si>
  <si>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</si>
  <si>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</si>
  <si>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</si>
  <si>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</si>
  <si>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</si>
  <si>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</si>
  <si>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</si>
  <si>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</si>
  <si>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</si>
  <si>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</si>
  <si>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</si>
  <si>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</si>
  <si>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</si>
  <si>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</si>
  <si>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</si>
  <si>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</si>
  <si>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</si>
  <si>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</si>
  <si>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</si>
  <si>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</si>
  <si>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</si>
  <si>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</si>
  <si>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</si>
  <si>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</si>
  <si>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</si>
  <si>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</si>
  <si>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</si>
  <si>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</si>
  <si>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</si>
  <si>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</si>
  <si>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</si>
  <si>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</si>
  <si>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</si>
  <si>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</si>
  <si>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</si>
  <si>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</si>
  <si>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</si>
  <si>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</si>
  <si>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</si>
  <si>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</si>
  <si>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</si>
  <si>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</si>
  <si>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</si>
  <si>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</si>
  <si>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</si>
  <si>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</si>
  <si>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</si>
  <si>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</si>
  <si>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</si>
  <si>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</si>
  <si>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</si>
  <si>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</si>
  <si>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</si>
  <si>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</si>
  <si>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</si>
  <si>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</si>
  <si>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</si>
  <si>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</si>
  <si>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</si>
  <si>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</si>
  <si>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</si>
  <si>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</si>
  <si>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</si>
  <si>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</si>
  <si>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</si>
  <si>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</si>
  <si>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</si>
  <si>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</si>
  <si>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</si>
  <si>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</si>
  <si>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</si>
  <si>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</si>
  <si>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</si>
  <si>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</si>
  <si>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</si>
  <si>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</si>
  <si>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</si>
  <si>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</si>
  <si>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</si>
  <si>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</si>
  <si>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</si>
  <si>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</si>
  <si>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</si>
  <si>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</si>
  <si>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</si>
  <si>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</si>
  <si>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</si>
  <si>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</si>
  <si>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</si>
  <si>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</si>
  <si>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</si>
  <si>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</si>
  <si>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</si>
  <si>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</si>
  <si>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</si>
  <si>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</si>
  <si>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</si>
  <si>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</si>
  <si>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</si>
  <si>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</si>
  <si>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</si>
  <si>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</si>
  <si>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</si>
  <si>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</si>
  <si>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</si>
  <si>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</si>
  <si>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</si>
  <si>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</si>
  <si>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</si>
  <si>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</si>
  <si>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</si>
  <si>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</si>
  <si>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</si>
  <si>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</si>
  <si>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</si>
  <si>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</si>
  <si>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</si>
  <si>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</si>
  <si>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</si>
  <si>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</si>
  <si>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</si>
  <si>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</si>
  <si>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</si>
  <si>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</si>
  <si>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</si>
  <si>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</si>
  <si>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</si>
  <si>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</si>
  <si>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</si>
  <si>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</si>
  <si>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</si>
  <si>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</si>
  <si>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</si>
  <si>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</si>
  <si>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</si>
  <si>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</si>
  <si>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</si>
  <si>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</si>
  <si>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</si>
  <si>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</si>
  <si>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</si>
  <si>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</si>
  <si>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</si>
  <si>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</si>
  <si>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</si>
  <si>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</si>
  <si>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</si>
  <si>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</si>
  <si>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</si>
  <si>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</si>
  <si>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</si>
  <si>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</si>
  <si>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</si>
  <si>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</si>
  <si>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</si>
  <si>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</si>
  <si>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</si>
  <si>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</si>
  <si>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</si>
  <si>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</si>
  <si>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</si>
  <si>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</si>
  <si>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</si>
  <si>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</si>
  <si>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</si>
  <si>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</si>
  <si>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</si>
  <si>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</si>
  <si>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</si>
  <si>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</si>
  <si>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</si>
  <si>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</si>
  <si>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</si>
  <si>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</si>
  <si>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</si>
  <si>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</si>
  <si>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</si>
  <si>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</si>
  <si>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</si>
  <si>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</si>
  <si>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</si>
  <si>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</si>
  <si>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</si>
  <si>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</si>
  <si>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</si>
  <si>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</si>
  <si>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</si>
  <si>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</si>
  <si>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</si>
  <si>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</si>
  <si>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</si>
  <si>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</si>
  <si>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</si>
  <si>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</si>
  <si>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</si>
  <si>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</si>
  <si>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</si>
  <si>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</si>
  <si>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</si>
  <si>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</si>
  <si>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</si>
  <si>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</si>
  <si>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</si>
  <si>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</si>
  <si>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</si>
  <si>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</si>
  <si>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</si>
  <si>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</si>
  <si>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</si>
  <si>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</si>
  <si>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</si>
  <si>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</si>
  <si>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</si>
  <si>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</si>
  <si>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</si>
  <si>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</si>
  <si>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</si>
  <si>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</si>
  <si>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</si>
  <si>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</si>
  <si>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</si>
  <si>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</si>
  <si>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</si>
  <si>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</si>
  <si>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</si>
  <si>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</si>
  <si>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</si>
  <si>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</si>
  <si>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</si>
  <si>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</si>
  <si>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</si>
  <si>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</si>
  <si>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</si>
  <si>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</si>
  <si>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</si>
  <si>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</si>
  <si>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</si>
  <si>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</si>
  <si>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</si>
  <si>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</si>
  <si>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</si>
  <si>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</si>
  <si>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</si>
  <si>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</si>
  <si>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</si>
  <si>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</si>
  <si>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</si>
  <si>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</si>
  <si>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</si>
  <si>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</si>
  <si>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</si>
  <si>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</si>
  <si>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</si>
  <si>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</si>
  <si>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</si>
  <si>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</si>
  <si>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</si>
  <si>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</si>
  <si>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</si>
  <si>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</si>
  <si>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</si>
  <si>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</si>
  <si>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</si>
  <si>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</si>
  <si>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</si>
  <si>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</si>
  <si>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</si>
  <si>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</si>
  <si>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</si>
  <si>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</si>
  <si>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</si>
  <si>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</si>
  <si>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</si>
  <si>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</si>
  <si>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</si>
  <si>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</si>
  <si>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</si>
  <si>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</si>
  <si>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</si>
  <si>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</si>
  <si>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</si>
  <si>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</si>
  <si>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</si>
  <si>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</si>
  <si>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</si>
  <si>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</si>
  <si>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</si>
  <si>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</si>
  <si>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</si>
  <si>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</si>
  <si>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</si>
  <si>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</si>
  <si>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</si>
  <si>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</si>
  <si>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</si>
  <si>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</si>
  <si>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</si>
  <si>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</si>
  <si>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</si>
  <si>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</si>
  <si>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</si>
  <si>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</si>
  <si>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</si>
  <si>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</si>
  <si>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</si>
  <si>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</si>
  <si>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</si>
  <si>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</si>
  <si>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</si>
  <si>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</si>
  <si>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</si>
  <si>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</si>
  <si>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</si>
  <si>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</si>
  <si>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</si>
  <si>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</si>
  <si>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</si>
  <si>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</si>
  <si>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</si>
  <si>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</si>
  <si>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</si>
  <si>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</si>
  <si>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</si>
  <si>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</si>
  <si>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</si>
  <si>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</si>
  <si>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</si>
  <si>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</si>
  <si>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</si>
  <si>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</si>
  <si>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</si>
  <si>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</si>
  <si>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</si>
  <si>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</si>
  <si>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</si>
  <si>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</si>
  <si>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</si>
  <si>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</si>
  <si>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</si>
  <si>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</si>
  <si>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</si>
  <si>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</si>
  <si>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</si>
  <si>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</si>
  <si>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</si>
  <si>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</si>
  <si>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</si>
  <si>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</si>
  <si>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</si>
  <si>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</si>
  <si>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</si>
  <si>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</si>
  <si>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</si>
  <si>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</si>
  <si>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</si>
  <si>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</si>
  <si>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</si>
  <si>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</si>
  <si>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</si>
  <si>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</si>
  <si>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</si>
  <si>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</si>
  <si>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</si>
  <si>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</si>
  <si>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</si>
  <si>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</si>
  <si>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</si>
  <si>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</si>
  <si>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</si>
  <si>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</si>
  <si>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</si>
  <si>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</si>
  <si>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</si>
  <si>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</si>
  <si>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</si>
  <si>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</si>
  <si>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</si>
  <si>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</si>
  <si>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</si>
  <si>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</si>
  <si>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</si>
  <si>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</si>
  <si>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</si>
  <si>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</si>
  <si>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</si>
  <si>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</si>
  <si>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</si>
  <si>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</si>
  <si>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</si>
  <si>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</si>
  <si>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</si>
  <si>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</si>
  <si>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</si>
  <si>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</si>
  <si>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</si>
  <si>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</si>
  <si>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</si>
  <si>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</si>
  <si>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</si>
  <si>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</si>
  <si>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</si>
  <si>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</si>
  <si>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</si>
  <si>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</si>
  <si>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</si>
  <si>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</si>
  <si>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</si>
  <si>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</si>
  <si>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</si>
  <si>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</si>
  <si>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</si>
  <si>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</si>
  <si>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</si>
  <si>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</si>
  <si>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</si>
  <si>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</si>
  <si>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</si>
  <si>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</si>
  <si>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</si>
  <si>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</si>
  <si>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</si>
  <si>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</si>
  <si>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</si>
  <si>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</si>
  <si>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</si>
  <si>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</si>
  <si>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</si>
  <si>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</si>
  <si>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</si>
  <si>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</si>
  <si>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</si>
  <si>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</si>
  <si>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</si>
  <si>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</si>
  <si>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</si>
  <si>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</si>
  <si>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</si>
  <si>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</si>
  <si>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</si>
  <si>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</si>
  <si>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</si>
  <si>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</si>
  <si>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</si>
  <si>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</si>
  <si>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</si>
  <si>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</si>
  <si>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</si>
  <si>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</si>
  <si>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</si>
  <si>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</si>
  <si>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</si>
  <si>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</si>
  <si>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</si>
  <si>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</si>
  <si>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</si>
  <si>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</si>
  <si>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</si>
  <si>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</si>
  <si>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</si>
  <si>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</si>
  <si>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</si>
  <si>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</si>
  <si>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</si>
  <si>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</si>
  <si>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</si>
  <si>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</si>
  <si>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</si>
  <si>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</si>
  <si>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</si>
  <si>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</si>
  <si>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</si>
  <si>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</si>
  <si>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</si>
  <si>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</si>
  <si>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</si>
  <si>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</si>
  <si>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</si>
  <si>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</si>
  <si>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</si>
  <si>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</si>
  <si>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</si>
  <si>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</si>
  <si>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</si>
  <si>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</si>
  <si>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</si>
  <si>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</si>
  <si>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</si>
  <si>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</si>
  <si>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</si>
  <si>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</si>
  <si>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</si>
  <si>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</si>
  <si>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</si>
  <si>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</si>
  <si>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</si>
  <si>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</si>
  <si>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</si>
  <si>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</si>
  <si>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</si>
  <si>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</si>
  <si>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</si>
  <si>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</si>
  <si>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</si>
  <si>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</si>
  <si>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</si>
  <si>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</si>
  <si>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</si>
  <si>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</si>
  <si>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</si>
  <si>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</si>
  <si>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</si>
  <si>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</si>
  <si>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</si>
  <si>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</si>
  <si>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</si>
  <si>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</si>
  <si>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</si>
  <si>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</si>
  <si>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</si>
  <si>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</si>
  <si>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</si>
  <si>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</si>
  <si>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</si>
  <si>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</si>
  <si>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</si>
  <si>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</si>
  <si>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</si>
  <si>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</si>
  <si>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</si>
  <si>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</si>
  <si>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</si>
  <si>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</si>
  <si>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</si>
  <si>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</si>
  <si>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</si>
  <si>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</si>
  <si>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</si>
  <si>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</si>
  <si>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</si>
  <si>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</si>
  <si>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</si>
  <si>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</si>
  <si>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</si>
  <si>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</si>
  <si>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</si>
  <si>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</si>
  <si>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</si>
  <si>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</si>
  <si>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</si>
  <si>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</si>
  <si>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</si>
  <si>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</si>
  <si>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</si>
  <si>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</si>
  <si>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</si>
  <si>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</si>
  <si>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</si>
  <si>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</si>
  <si>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</si>
  <si>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</si>
  <si>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</si>
  <si>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</si>
  <si>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</si>
  <si>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</si>
  <si>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</si>
  <si>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</si>
  <si>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</si>
  <si>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</si>
  <si>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</si>
  <si>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</si>
  <si>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</si>
  <si>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</si>
  <si>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</si>
  <si>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</si>
  <si>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</si>
  <si>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</si>
  <si>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</si>
  <si>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</si>
  <si>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</si>
  <si>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</si>
  <si>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</si>
  <si>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</si>
  <si>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</si>
  <si>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</si>
  <si>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</si>
  <si>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</si>
  <si>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</si>
  <si>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</si>
  <si>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</si>
  <si>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</si>
  <si>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</si>
  <si>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</si>
  <si>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</si>
  <si>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</si>
  <si>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</si>
  <si>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</si>
  <si>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</si>
  <si>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</si>
  <si>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</si>
  <si>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</si>
  <si>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</si>
  <si>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</si>
  <si>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</si>
  <si>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</si>
  <si>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</si>
  <si>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</si>
  <si>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</si>
  <si>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</si>
  <si>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</si>
  <si>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</si>
  <si>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</si>
  <si>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</si>
  <si>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</si>
  <si>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</si>
  <si>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</si>
  <si>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</si>
  <si>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</si>
  <si>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</si>
  <si>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</si>
  <si>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</si>
  <si>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</si>
  <si>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</si>
  <si>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</si>
  <si>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</si>
  <si>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</si>
  <si>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</si>
  <si>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</si>
  <si>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</si>
  <si>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</si>
  <si>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</si>
  <si>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</si>
  <si>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</si>
  <si>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</si>
  <si>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</si>
  <si>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</si>
  <si>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</si>
  <si>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</si>
  <si>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</si>
  <si>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</si>
  <si>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</si>
  <si>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</si>
  <si>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</si>
  <si>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</si>
  <si>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</si>
  <si>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</si>
  <si>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</si>
  <si>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</si>
  <si>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</si>
  <si>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</si>
  <si>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</si>
  <si>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</si>
  <si>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</si>
  <si>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</si>
  <si>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</si>
  <si>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</si>
  <si>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</si>
  <si>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</si>
  <si>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</si>
  <si>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</si>
  <si>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</si>
  <si>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</si>
  <si>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</si>
  <si>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</si>
  <si>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</si>
  <si>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</si>
  <si>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</si>
  <si>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</si>
  <si>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</si>
  <si>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</si>
  <si>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</si>
  <si>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</si>
  <si>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</si>
  <si>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</si>
  <si>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</si>
  <si>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</si>
  <si>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</si>
  <si>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</si>
  <si>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</si>
  <si>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</si>
  <si>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</si>
  <si>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</si>
  <si>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</si>
  <si>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</si>
  <si>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</si>
  <si>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</si>
  <si>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</si>
  <si>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</si>
  <si>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</si>
  <si>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</si>
  <si>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</si>
  <si>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</si>
  <si>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</si>
  <si>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</si>
  <si>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</si>
  <si>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</si>
  <si>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</si>
  <si>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</si>
  <si>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</si>
  <si>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</si>
  <si>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</si>
  <si>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</si>
  <si>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</si>
  <si>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</si>
  <si>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</si>
  <si>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</si>
  <si>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</si>
  <si>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</si>
  <si>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</si>
  <si>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</si>
  <si>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</si>
  <si>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</si>
  <si>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</si>
  <si>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</si>
  <si>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</si>
  <si>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</si>
  <si>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</si>
  <si>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</si>
  <si>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</si>
  <si>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</si>
  <si>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</si>
  <si>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</si>
  <si>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</si>
  <si>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</si>
  <si>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</si>
  <si>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</si>
  <si>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</si>
  <si>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</si>
  <si>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</si>
  <si>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</si>
  <si>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</si>
  <si>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</si>
  <si>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</si>
  <si>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</si>
  <si>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</si>
  <si>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</si>
  <si>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</si>
  <si>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</si>
  <si>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</si>
  <si>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</si>
  <si>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</si>
  <si>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</si>
  <si>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</si>
  <si>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</si>
  <si>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</si>
  <si>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</si>
  <si>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</si>
  <si>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</si>
  <si>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</si>
  <si>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</si>
  <si>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</si>
  <si>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</si>
  <si>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</si>
  <si>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</si>
  <si>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</si>
  <si>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</si>
  <si>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</si>
  <si>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</si>
  <si>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</si>
  <si>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</si>
  <si>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</si>
  <si>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</si>
  <si>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</si>
  <si>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</si>
  <si>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</si>
  <si>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</si>
  <si>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</si>
  <si>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</si>
  <si>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</si>
  <si>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</si>
  <si>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</si>
  <si>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</si>
  <si>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</si>
  <si>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</si>
  <si>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</si>
  <si>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</si>
  <si>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</si>
  <si>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</si>
  <si>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</si>
  <si>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</si>
  <si>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</si>
  <si>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</si>
  <si>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</si>
  <si>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</si>
  <si>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</si>
  <si>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</si>
  <si>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</si>
  <si>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</si>
  <si>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</si>
  <si>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</si>
  <si>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</si>
  <si>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</si>
  <si>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</si>
  <si>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</si>
  <si>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</si>
  <si>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</si>
  <si>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</si>
  <si>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</si>
  <si>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</si>
  <si>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</si>
  <si>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</si>
  <si>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</si>
  <si>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</si>
  <si>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</si>
  <si>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</si>
  <si>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</si>
  <si>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</si>
  <si>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</si>
  <si>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</si>
  <si>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</si>
  <si>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</si>
  <si>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</si>
  <si>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</si>
  <si>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</si>
  <si>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</si>
  <si>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</si>
  <si>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</si>
  <si>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</si>
  <si>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</si>
  <si>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</si>
  <si>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</si>
  <si>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</si>
  <si>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</si>
  <si>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</si>
  <si>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</si>
  <si>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</si>
  <si>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</si>
  <si>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</si>
  <si>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</si>
  <si>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</si>
  <si>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</si>
  <si>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</si>
  <si>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</si>
  <si>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</si>
  <si>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</si>
  <si>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</si>
  <si>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</si>
  <si>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</si>
  <si>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</si>
  <si>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</si>
  <si>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</si>
  <si>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</si>
  <si>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</si>
  <si>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</si>
  <si>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</si>
  <si>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</si>
  <si>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</si>
  <si>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</si>
  <si>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</si>
  <si>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</si>
  <si>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</si>
  <si>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</si>
  <si>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</si>
  <si>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</si>
  <si>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</si>
  <si>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</si>
  <si>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</si>
  <si>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</si>
  <si>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</si>
  <si>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</si>
  <si>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</si>
  <si>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</si>
  <si>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</si>
  <si>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</si>
  <si>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</si>
  <si>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</si>
  <si>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</si>
  <si>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</si>
  <si>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</si>
  <si>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</si>
  <si>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</si>
  <si>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</si>
  <si>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</si>
  <si>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</si>
  <si>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</si>
  <si>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</si>
  <si>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</si>
  <si>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</si>
  <si>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</si>
  <si>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</si>
  <si>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</si>
  <si>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</si>
  <si>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</si>
  <si>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</si>
  <si>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</si>
  <si>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</si>
  <si>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</si>
  <si>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</si>
  <si>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</si>
  <si>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</si>
  <si>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</si>
  <si>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</si>
  <si>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</si>
  <si>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</si>
  <si>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</si>
  <si>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</si>
  <si>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</si>
  <si>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</si>
  <si>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</si>
  <si>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</si>
  <si>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</si>
  <si>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</si>
  <si>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</si>
  <si>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</si>
  <si>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</si>
  <si>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</si>
  <si>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</si>
  <si>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</si>
  <si>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</si>
  <si>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</si>
  <si>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</si>
  <si>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</si>
  <si>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</si>
  <si>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</si>
  <si>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</si>
  <si>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</si>
  <si>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</si>
  <si>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</si>
  <si>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</si>
  <si>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</si>
  <si>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</si>
  <si>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</si>
  <si>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</si>
  <si>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</si>
  <si>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</si>
  <si>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</si>
  <si>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</si>
  <si>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</si>
  <si>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</si>
  <si>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</si>
  <si>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</si>
  <si>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</si>
  <si>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</si>
  <si>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</si>
  <si>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</si>
  <si>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</si>
  <si>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</si>
  <si>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</si>
  <si>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</si>
  <si>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</si>
  <si>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</si>
  <si>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</si>
  <si>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</si>
  <si>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</si>
  <si>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</si>
  <si>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</si>
  <si>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</si>
  <si>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</si>
  <si>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</si>
  <si>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</si>
  <si>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</si>
  <si>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</si>
  <si>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</si>
  <si>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</si>
  <si>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</si>
  <si>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</si>
  <si>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</si>
  <si>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</si>
  <si>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</si>
  <si>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</si>
  <si>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</si>
  <si>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</si>
  <si>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</si>
  <si>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</si>
  <si>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</si>
  <si>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</si>
  <si>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</si>
  <si>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</si>
  <si>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</si>
  <si>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</si>
  <si>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</si>
  <si>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</si>
  <si>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</si>
  <si>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</si>
  <si>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</si>
  <si>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</si>
  <si>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</si>
  <si>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</si>
  <si>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</si>
  <si>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</si>
  <si>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</si>
  <si>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</si>
  <si>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</si>
  <si>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</si>
  <si>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</si>
  <si>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</si>
  <si>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</si>
  <si>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</si>
  <si>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</si>
  <si>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</si>
  <si>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</si>
  <si>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</si>
  <si>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</si>
  <si>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</si>
  <si>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</si>
  <si>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</si>
  <si>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</si>
  <si>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</si>
  <si>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</si>
  <si>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</si>
  <si>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</si>
  <si>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</si>
  <si>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</si>
  <si>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</si>
  <si>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</si>
  <si>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</si>
  <si>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</si>
  <si>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</si>
  <si>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</si>
  <si>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</si>
  <si>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</si>
  <si>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</si>
  <si>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</si>
  <si>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</si>
  <si>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</si>
  <si>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</si>
  <si>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</si>
  <si>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</si>
  <si>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</si>
  <si>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</si>
  <si>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</si>
  <si>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</si>
  <si>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</si>
  <si>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</si>
  <si>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</si>
  <si>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</si>
  <si>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</si>
  <si>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</si>
  <si>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</si>
  <si>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</si>
  <si>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</si>
  <si>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</si>
  <si>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</si>
  <si>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</si>
  <si>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</si>
  <si>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</si>
  <si>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</si>
  <si>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</si>
  <si>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</si>
  <si>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</si>
  <si>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</si>
  <si>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</si>
  <si>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</si>
  <si>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</si>
  <si>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</si>
  <si>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</si>
  <si>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</si>
  <si>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</si>
  <si>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</si>
  <si>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</si>
  <si>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</si>
  <si>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</si>
  <si>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</si>
  <si>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</si>
  <si>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</si>
  <si>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</si>
  <si>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</si>
  <si>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</si>
  <si>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</si>
  <si>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</si>
  <si>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</si>
  <si>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</si>
  <si>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</si>
  <si>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</si>
  <si>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</si>
  <si>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</si>
  <si>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</si>
  <si>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</si>
  <si>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</si>
  <si>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</si>
  <si>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</si>
  <si>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</si>
  <si>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</si>
  <si>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</si>
  <si>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</si>
  <si>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</si>
  <si>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</si>
  <si>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</si>
  <si>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</si>
  <si>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</si>
  <si>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</si>
  <si>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</si>
  <si>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</si>
  <si>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</si>
  <si>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</si>
  <si>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</si>
  <si>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</si>
  <si>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</si>
  <si>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</si>
  <si>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</si>
  <si>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</si>
  <si>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</si>
  <si>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</si>
  <si>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</si>
  <si>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</si>
  <si>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</si>
  <si>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</si>
  <si>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</si>
  <si>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</si>
  <si>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</si>
  <si>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</si>
  <si>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</si>
  <si>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</si>
  <si>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</si>
  <si>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</si>
  <si>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</si>
  <si>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</si>
  <si>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</si>
  <si>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</si>
  <si>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</si>
  <si>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</si>
  <si>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</si>
  <si>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</si>
  <si>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</si>
  <si>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</si>
  <si>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</si>
  <si>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</si>
  <si>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</si>
  <si>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</si>
  <si>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</si>
  <si>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</si>
  <si>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</si>
  <si>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</si>
  <si>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</si>
  <si>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</si>
  <si>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</si>
  <si>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</si>
  <si>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</si>
  <si>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</si>
  <si>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</si>
  <si>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</si>
  <si>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</si>
  <si>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</si>
  <si>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</si>
  <si>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</si>
  <si>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</si>
  <si>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</si>
  <si>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</si>
  <si>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</si>
  <si>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</si>
  <si>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</si>
  <si>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</si>
  <si>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</si>
  <si>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</si>
  <si>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</si>
  <si>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</si>
  <si>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</si>
  <si>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</si>
  <si>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</si>
  <si>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</si>
  <si>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</si>
  <si>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</si>
  <si>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</si>
  <si>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</si>
  <si>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</si>
  <si>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</si>
  <si>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</si>
  <si>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</si>
  <si>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</si>
  <si>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</si>
  <si>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</si>
  <si>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</si>
  <si>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</si>
  <si>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</si>
  <si>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</si>
  <si>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</si>
  <si>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</si>
  <si>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</si>
  <si>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</si>
  <si>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</si>
  <si>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</si>
  <si>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</si>
  <si>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</si>
  <si>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</si>
  <si>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</si>
  <si>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</si>
  <si>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</si>
  <si>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</si>
  <si>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</si>
  <si>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</si>
  <si>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</si>
  <si>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</si>
  <si>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</si>
  <si>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</si>
  <si>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</si>
  <si>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</si>
  <si>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</si>
  <si>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</si>
  <si>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</si>
  <si>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</si>
  <si>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</si>
  <si>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</si>
  <si>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</si>
  <si>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</si>
  <si>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</si>
  <si>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</si>
  <si>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</si>
  <si>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</si>
  <si>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</si>
  <si>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</si>
  <si>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</si>
  <si>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</si>
  <si>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</si>
  <si>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</si>
  <si>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</si>
  <si>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</si>
  <si>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</si>
  <si>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</si>
  <si>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</si>
  <si>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</si>
  <si>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</si>
  <si>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</si>
  <si>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</si>
  <si>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</si>
  <si>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</si>
  <si>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</si>
  <si>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</si>
  <si>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</si>
  <si>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</si>
  <si>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</si>
  <si>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</si>
  <si>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</si>
  <si>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</si>
  <si>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</si>
  <si>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</si>
  <si>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</si>
  <si>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</si>
  <si>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</si>
  <si>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</si>
  <si>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</si>
  <si>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</si>
  <si>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</si>
  <si>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</si>
  <si>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</si>
  <si>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</si>
  <si>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</si>
  <si>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</si>
  <si>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</si>
  <si>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</si>
  <si>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</si>
  <si>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</si>
  <si>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</si>
  <si>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</si>
  <si>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</si>
  <si>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</si>
  <si>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</si>
  <si>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</si>
  <si>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</si>
  <si>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</si>
  <si>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</si>
  <si>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</si>
  <si>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</si>
  <si>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</si>
  <si>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</si>
  <si>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</si>
  <si>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</si>
  <si>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</si>
  <si>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</si>
  <si>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</si>
  <si>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</si>
  <si>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</si>
  <si>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</si>
  <si>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</si>
  <si>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</si>
  <si>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</si>
  <si>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</si>
  <si>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</si>
  <si>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</si>
  <si>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</si>
  <si>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</si>
  <si>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</si>
  <si>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</si>
  <si>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</si>
  <si>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</si>
  <si>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</si>
  <si>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</si>
  <si>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</si>
  <si>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</si>
  <si>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</si>
  <si>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</si>
  <si>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</si>
  <si>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</si>
  <si>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</si>
  <si>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</si>
  <si>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</si>
  <si>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</si>
  <si>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</si>
  <si>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</si>
  <si>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</si>
  <si>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</si>
  <si>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</si>
  <si>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</si>
  <si>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</si>
  <si>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</si>
  <si>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</si>
  <si>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</si>
  <si>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</si>
  <si>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</si>
  <si>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</si>
  <si>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</si>
  <si>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</si>
  <si>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</si>
  <si>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</si>
  <si>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</si>
  <si>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</si>
  <si>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</si>
  <si>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</si>
  <si>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</si>
  <si>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</si>
  <si>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</si>
  <si>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</si>
  <si>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</si>
  <si>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</si>
  <si>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</si>
  <si>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</si>
  <si>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</si>
  <si>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</si>
  <si>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</si>
  <si>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</si>
  <si>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</si>
  <si>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</si>
  <si>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</si>
  <si>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</si>
  <si>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</si>
  <si>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</si>
  <si>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</si>
  <si>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</si>
  <si>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</si>
  <si>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</si>
  <si>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</si>
  <si>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</si>
  <si>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</si>
  <si>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</si>
  <si>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</si>
  <si>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</si>
  <si>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</si>
  <si>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</si>
  <si>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</si>
  <si>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</si>
  <si>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</si>
  <si>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</si>
  <si>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</si>
  <si>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</si>
  <si>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</si>
  <si>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</si>
  <si>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</si>
  <si>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</si>
  <si>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</si>
  <si>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</si>
  <si>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</si>
  <si>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</si>
  <si>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</si>
  <si>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</si>
  <si>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</si>
  <si>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</si>
  <si>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</si>
  <si>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</si>
  <si>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</si>
  <si>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</si>
  <si>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</si>
  <si>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</si>
  <si>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</si>
  <si>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</si>
  <si>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</si>
  <si>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</si>
  <si>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</si>
  <si>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</si>
  <si>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</si>
  <si>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</si>
  <si>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</si>
  <si>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</si>
  <si>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</si>
  <si>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</si>
  <si>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</si>
  <si>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</si>
  <si>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</si>
  <si>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</si>
  <si>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</si>
  <si>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</si>
  <si>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</si>
  <si>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</si>
  <si>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</si>
  <si>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</si>
  <si>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</si>
  <si>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</si>
  <si>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</si>
  <si>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</si>
  <si>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</si>
  <si>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</si>
  <si>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</si>
  <si>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</si>
  <si>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</si>
  <si>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</si>
  <si>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</si>
  <si>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</si>
  <si>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</si>
  <si>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</si>
  <si>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</si>
  <si>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</si>
  <si>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</si>
  <si>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</si>
  <si>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</si>
  <si>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</si>
  <si>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</si>
  <si>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</si>
  <si>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</si>
  <si>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</si>
  <si>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</si>
  <si>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</si>
  <si>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</si>
  <si>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</si>
  <si>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</si>
  <si>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</si>
  <si>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</si>
  <si>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</si>
  <si>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</si>
  <si>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</si>
  <si>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</si>
  <si>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</si>
  <si>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</si>
  <si>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</si>
  <si>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</si>
  <si>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</si>
  <si>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</si>
  <si>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</si>
  <si>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</si>
  <si>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</si>
  <si>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</si>
  <si>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</si>
  <si>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</si>
  <si>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</si>
  <si>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</si>
  <si>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</si>
  <si>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</si>
  <si>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</si>
  <si>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</si>
  <si>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</si>
  <si>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</si>
  <si>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</si>
  <si>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</si>
  <si>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</si>
  <si>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</si>
  <si>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</si>
  <si>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</si>
  <si>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</si>
  <si>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</si>
  <si>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</si>
  <si>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</si>
  <si>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</si>
  <si>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</si>
  <si>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</si>
  <si>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</si>
  <si>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</si>
  <si>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</si>
  <si>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</si>
  <si>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</si>
  <si>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</si>
  <si>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</si>
  <si>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</si>
  <si>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</si>
  <si>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</si>
  <si>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</si>
  <si>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</si>
  <si>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</si>
  <si>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</si>
  <si>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</si>
  <si>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</si>
  <si>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</si>
  <si>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</si>
  <si>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</si>
  <si>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</si>
  <si>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</si>
  <si>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</si>
  <si>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</si>
  <si>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</si>
  <si>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</si>
  <si>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</si>
  <si>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</si>
  <si>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</si>
  <si>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</si>
  <si>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</si>
  <si>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</si>
  <si>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</si>
  <si>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</si>
  <si>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</si>
  <si>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</si>
  <si>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</si>
  <si>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</si>
  <si>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</si>
  <si>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</si>
  <si>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</si>
  <si>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</si>
  <si>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</si>
  <si>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</si>
  <si>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</si>
  <si>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</si>
  <si>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</si>
  <si>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</si>
  <si>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</si>
  <si>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</si>
  <si>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</si>
  <si>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</si>
  <si>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</si>
  <si>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</si>
  <si>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</si>
  <si>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</si>
  <si>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</si>
  <si>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</si>
  <si>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</si>
  <si>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</si>
  <si>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</si>
  <si>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</si>
  <si>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</si>
  <si>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</si>
  <si>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</si>
  <si>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</si>
  <si>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</si>
  <si>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</si>
  <si>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</si>
  <si>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</si>
  <si>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</si>
  <si>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</si>
  <si>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</si>
  <si>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</si>
  <si>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</si>
  <si>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</si>
  <si>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</si>
  <si>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</si>
  <si>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</si>
  <si>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</si>
  <si>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</si>
  <si>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</si>
  <si>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</si>
  <si>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</si>
  <si>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</si>
  <si>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</si>
  <si>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</si>
  <si>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</si>
  <si>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</si>
  <si>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</si>
  <si>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</si>
  <si>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</si>
  <si>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</si>
  <si>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</si>
  <si>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</si>
  <si>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</si>
  <si>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</si>
  <si>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</si>
  <si>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</si>
  <si>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</si>
  <si>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</si>
  <si>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</si>
  <si>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</si>
  <si>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</si>
  <si>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</si>
  <si>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</si>
  <si>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</si>
  <si>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</si>
  <si>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</si>
  <si>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</si>
  <si>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</si>
  <si>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</si>
  <si>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</si>
  <si>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</si>
  <si>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</si>
  <si>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</si>
  <si>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</si>
  <si>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</si>
  <si>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</si>
  <si>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</si>
  <si>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</si>
  <si>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</si>
  <si>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</si>
  <si>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</si>
  <si>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</si>
  <si>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</si>
  <si>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</si>
  <si>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</si>
  <si>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</si>
  <si>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</si>
  <si>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</si>
  <si>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</si>
  <si>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</si>
  <si>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</si>
  <si>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</si>
  <si>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</si>
  <si>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</si>
  <si>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</si>
  <si>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</si>
  <si>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</si>
  <si>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</si>
  <si>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</si>
  <si>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</si>
  <si>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</si>
  <si>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</si>
  <si>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</si>
  <si>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</si>
  <si>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</si>
  <si>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</si>
  <si>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</si>
  <si>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</si>
  <si>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</si>
  <si>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</si>
  <si>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</si>
  <si>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</si>
  <si>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</si>
  <si>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</si>
  <si>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</si>
  <si>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</si>
  <si>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</si>
  <si>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</si>
  <si>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</si>
  <si>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</si>
  <si>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</si>
  <si>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</si>
  <si>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</si>
  <si>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</si>
  <si>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</si>
  <si>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</si>
  <si>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</si>
  <si>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</si>
  <si>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</si>
  <si>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</si>
  <si>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</si>
  <si>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</si>
  <si>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</si>
  <si>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</si>
  <si>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</si>
  <si>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</si>
  <si>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</si>
  <si>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</si>
  <si>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</si>
  <si>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</si>
  <si>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</si>
  <si>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</si>
  <si>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</si>
  <si>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</si>
  <si>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</si>
  <si>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</si>
  <si>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</si>
  <si>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</si>
  <si>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</si>
  <si>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</si>
  <si>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</si>
  <si>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</si>
  <si>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</si>
  <si>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</si>
  <si>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</si>
  <si>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</si>
  <si>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</si>
  <si>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</si>
  <si>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</si>
  <si>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</si>
  <si>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</si>
  <si>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</si>
  <si>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</si>
  <si>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</si>
  <si>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</si>
  <si>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</si>
  <si>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</si>
  <si>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</si>
  <si>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</si>
  <si>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</si>
  <si>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</si>
  <si>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</si>
  <si>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</si>
  <si>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</si>
  <si>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</si>
  <si>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</si>
  <si>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</si>
  <si>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</si>
  <si>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</si>
  <si>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</si>
  <si>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</si>
  <si>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</si>
  <si>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</si>
  <si>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</si>
  <si>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</si>
  <si>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</si>
  <si>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</si>
  <si>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</si>
  <si>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</si>
  <si>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</si>
  <si>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</si>
  <si>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</si>
  <si>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</si>
  <si>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</si>
  <si>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</si>
  <si>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</si>
  <si>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</si>
  <si>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</si>
  <si>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</si>
  <si>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</si>
  <si>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</si>
  <si>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</si>
  <si>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</si>
  <si>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</si>
  <si>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</si>
  <si>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</si>
  <si>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</si>
  <si>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</si>
  <si>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</si>
  <si>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</si>
  <si>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</si>
  <si>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</si>
  <si>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</si>
  <si>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</si>
  <si>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</si>
  <si>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</si>
  <si>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</si>
  <si>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</si>
  <si>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</si>
  <si>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</si>
  <si>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</si>
  <si>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</si>
  <si>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</si>
  <si>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</si>
  <si>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</si>
  <si>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</si>
  <si>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</si>
  <si>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</si>
  <si>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</si>
  <si>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</si>
  <si>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</si>
  <si>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</si>
  <si>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</si>
  <si>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</si>
  <si>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</si>
  <si>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</si>
  <si>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</si>
  <si>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</si>
  <si>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</si>
  <si>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</si>
  <si>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</si>
  <si>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</si>
  <si>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</si>
  <si>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</si>
  <si>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</si>
  <si>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</si>
  <si>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</si>
  <si>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</si>
  <si>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</si>
  <si>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</si>
  <si>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</si>
  <si>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</si>
  <si>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</si>
  <si>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</si>
  <si>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</si>
  <si>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</si>
  <si>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</si>
  <si>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</si>
  <si>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</si>
  <si>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</si>
  <si>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</si>
  <si>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</si>
  <si>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</si>
  <si>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</si>
  <si>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</si>
  <si>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</si>
  <si>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</si>
  <si>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</si>
  <si>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</si>
  <si>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</si>
  <si>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</si>
  <si>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</si>
  <si>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</si>
  <si>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</si>
  <si>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</si>
  <si>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</si>
  <si>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</si>
  <si>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</si>
  <si>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</si>
  <si>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</si>
  <si>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</si>
  <si>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</si>
  <si>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</si>
  <si>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</si>
  <si>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</si>
  <si>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</si>
  <si>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</si>
  <si>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</si>
  <si>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</si>
  <si>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</si>
  <si>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</si>
  <si>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</si>
  <si>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</si>
  <si>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</si>
  <si>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</si>
  <si>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</si>
  <si>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</si>
  <si>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</si>
  <si>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</si>
  <si>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</si>
  <si>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</si>
  <si>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</si>
  <si>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</si>
  <si>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</si>
  <si>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</si>
  <si>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</si>
  <si>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</si>
  <si>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</si>
  <si>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</si>
  <si>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</si>
  <si>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</si>
  <si>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</si>
  <si>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</si>
  <si>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</si>
  <si>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</si>
  <si>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</si>
  <si>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</si>
  <si>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</si>
  <si>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</si>
  <si>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</si>
  <si>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</si>
  <si>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</si>
  <si>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</si>
  <si>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</si>
  <si>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</si>
  <si>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</si>
  <si>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</si>
  <si>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</si>
  <si>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</si>
  <si>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</si>
  <si>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</si>
  <si>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</si>
  <si>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</si>
  <si>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</si>
  <si>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</si>
  <si>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</si>
  <si>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</si>
  <si>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</si>
  <si>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</si>
  <si>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</si>
  <si>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</si>
  <si>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</si>
  <si>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</si>
  <si>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</si>
  <si>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</si>
  <si>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</si>
  <si>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</si>
  <si>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</si>
  <si>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</si>
  <si>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</si>
  <si>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</si>
  <si>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</si>
  <si>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</si>
  <si>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</si>
  <si>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</si>
  <si>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</si>
  <si>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</si>
  <si>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</si>
  <si>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</si>
  <si>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</si>
  <si>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</si>
  <si>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</si>
  <si>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</si>
  <si>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</si>
  <si>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</si>
  <si>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</si>
  <si>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</si>
  <si>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</si>
  <si>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</si>
  <si>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</si>
  <si>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</si>
  <si>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</si>
  <si>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</si>
  <si>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</si>
  <si>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</si>
  <si>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</si>
  <si>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</si>
  <si>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</si>
  <si>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</si>
  <si>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</si>
  <si>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</si>
  <si>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</si>
  <si>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</si>
  <si>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</si>
  <si>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</si>
  <si>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</si>
  <si>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</si>
  <si>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</si>
  <si>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</si>
  <si>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</si>
  <si>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</si>
  <si>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</si>
  <si>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</si>
  <si>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</si>
  <si>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</si>
  <si>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</si>
  <si>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</si>
  <si>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</si>
  <si>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</si>
  <si>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</si>
  <si>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</si>
  <si>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</si>
  <si>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</si>
  <si>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</si>
  <si>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</si>
  <si>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</si>
  <si>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</si>
  <si>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</si>
  <si>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</si>
  <si>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</si>
  <si>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</si>
  <si>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</si>
  <si>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</si>
  <si>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</si>
  <si>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</si>
  <si>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</si>
  <si>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</si>
  <si>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</si>
  <si>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</si>
  <si>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</si>
  <si>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</si>
  <si>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</si>
  <si>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</si>
  <si>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</si>
  <si>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</si>
  <si>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</si>
  <si>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</si>
  <si>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</si>
  <si>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</si>
  <si>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</si>
  <si>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</si>
  <si>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</si>
  <si>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</si>
  <si>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</si>
  <si>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</si>
  <si>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</si>
  <si>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</si>
  <si>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</si>
  <si>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</si>
  <si>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</si>
  <si>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</si>
  <si>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</si>
  <si>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</si>
  <si>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</si>
  <si>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</si>
  <si>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</si>
  <si>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</si>
  <si>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</si>
  <si>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</si>
  <si>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</si>
  <si>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</si>
  <si>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</si>
  <si>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</si>
  <si>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</si>
  <si>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</si>
  <si>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</si>
  <si>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</si>
  <si>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</si>
  <si>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</si>
  <si>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</si>
  <si>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</si>
  <si>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</si>
  <si>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</si>
  <si>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</si>
  <si>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</si>
  <si>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</si>
  <si>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</si>
  <si>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</si>
  <si>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</si>
  <si>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</si>
  <si>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</si>
  <si>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</si>
  <si>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</si>
  <si>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</si>
  <si>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</si>
  <si>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</si>
  <si>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</si>
  <si>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</si>
  <si>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</si>
  <si>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</si>
  <si>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</si>
  <si>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</si>
  <si>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</si>
  <si>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</si>
  <si>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</si>
  <si>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</si>
  <si>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</si>
  <si>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</si>
  <si>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</si>
  <si>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</si>
  <si>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</si>
  <si>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</si>
  <si>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</si>
  <si>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</si>
  <si>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</si>
  <si>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</si>
  <si>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</si>
  <si>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</si>
  <si>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</si>
  <si>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</si>
  <si>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</si>
  <si>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</si>
  <si>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</si>
  <si>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</si>
  <si>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</si>
  <si>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</si>
  <si>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</si>
  <si>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</si>
  <si>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</si>
  <si>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</si>
  <si>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</si>
  <si>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</si>
  <si>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</si>
  <si>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</si>
  <si>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</si>
  <si>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</si>
  <si>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</si>
  <si>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</si>
  <si>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</si>
  <si>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</si>
  <si>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</si>
  <si>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</si>
  <si>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</si>
  <si>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</si>
  <si>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</si>
  <si>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</si>
  <si>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</si>
  <si>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</si>
  <si>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</si>
  <si>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</si>
  <si>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</si>
  <si>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</si>
  <si>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</si>
  <si>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</si>
  <si>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</si>
  <si>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</si>
  <si>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</si>
  <si>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</si>
  <si>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</si>
  <si>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</si>
  <si>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</si>
  <si>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</si>
  <si>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</si>
  <si>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</si>
  <si>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</si>
  <si>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</si>
  <si>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</si>
  <si>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</si>
  <si>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</si>
  <si>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</si>
  <si>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</si>
  <si>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</si>
  <si>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</si>
  <si>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</si>
  <si>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</si>
  <si>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</si>
  <si>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</si>
  <si>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</si>
  <si>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</si>
  <si>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</si>
  <si>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</si>
  <si>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</si>
  <si>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</si>
  <si>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</si>
  <si>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</si>
  <si>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</si>
  <si>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</si>
  <si>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</si>
  <si>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</si>
  <si>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</si>
  <si>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</si>
  <si>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</si>
  <si>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</si>
  <si>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</si>
  <si>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</si>
  <si>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</si>
  <si>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</si>
  <si>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</si>
  <si>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</si>
  <si>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</si>
  <si>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</si>
  <si>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</si>
  <si>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</si>
  <si>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</si>
  <si>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</si>
  <si>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</si>
  <si>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</si>
  <si>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</si>
  <si>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</si>
  <si>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</si>
  <si>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</si>
  <si>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</si>
  <si>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</si>
  <si>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</si>
  <si>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</si>
  <si>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</si>
  <si>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</si>
  <si>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</si>
  <si>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</si>
  <si>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</si>
  <si>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</si>
  <si>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</si>
  <si>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</si>
  <si>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</si>
  <si>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</si>
  <si>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</si>
  <si>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</si>
  <si>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</si>
  <si>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</si>
  <si>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</si>
  <si>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</si>
  <si>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</si>
  <si>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</si>
  <si>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</si>
  <si>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</si>
  <si>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</si>
  <si>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</si>
  <si>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</si>
  <si>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</si>
  <si>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</si>
  <si>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</si>
  <si>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</si>
  <si>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</si>
  <si>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</si>
  <si>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</si>
  <si>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</si>
  <si>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</si>
  <si>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</si>
  <si>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</si>
  <si>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</si>
  <si>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</si>
  <si>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</si>
  <si>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</si>
  <si>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</si>
  <si>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</si>
  <si>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</si>
  <si>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</si>
  <si>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</si>
  <si>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</si>
  <si>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</si>
  <si>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</si>
  <si>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</si>
  <si>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</si>
  <si>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</si>
  <si>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</si>
  <si>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</si>
  <si>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</si>
  <si>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</si>
  <si>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</si>
  <si>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</si>
  <si>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</si>
  <si>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</si>
  <si>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</si>
  <si>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</si>
  <si>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</si>
  <si>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</si>
  <si>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</si>
  <si>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</si>
  <si>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</si>
  <si>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</si>
  <si>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</si>
  <si>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</si>
  <si>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</si>
  <si>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</si>
  <si>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</si>
  <si>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</si>
  <si>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</si>
  <si>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</si>
  <si>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</si>
  <si>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</si>
  <si>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</si>
  <si>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</si>
  <si>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</si>
  <si>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</si>
  <si>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</si>
  <si>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</si>
  <si>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</si>
  <si>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</si>
  <si>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</si>
  <si>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</si>
  <si>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</si>
  <si>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</si>
  <si>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</si>
  <si>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</si>
  <si>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</si>
  <si>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</si>
  <si>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</si>
  <si>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</si>
  <si>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</si>
  <si>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</si>
  <si>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</si>
  <si>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</si>
  <si>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</si>
  <si>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</si>
  <si>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</si>
  <si>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</si>
  <si>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</si>
  <si>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</si>
  <si>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</si>
  <si>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</si>
  <si>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</si>
  <si>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</si>
  <si>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</si>
  <si>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</si>
  <si>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</si>
  <si>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</si>
  <si>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</si>
  <si>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</si>
  <si>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</si>
  <si>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</si>
  <si>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</si>
  <si>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</si>
  <si>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</si>
  <si>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</si>
  <si>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</si>
  <si>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</si>
  <si>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</si>
  <si>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</si>
  <si>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</si>
  <si>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</si>
  <si>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</si>
  <si>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</si>
  <si>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</si>
  <si>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</si>
  <si>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</si>
  <si>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</si>
  <si>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</si>
  <si>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</si>
  <si>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</si>
  <si>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</si>
  <si>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</si>
  <si>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</si>
  <si>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</si>
  <si>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</si>
  <si>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</si>
  <si>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</si>
  <si>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</si>
  <si>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</si>
  <si>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</si>
  <si>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</si>
  <si>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</si>
  <si>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</si>
  <si>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</si>
  <si>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</si>
  <si>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</si>
  <si>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</si>
  <si>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</si>
  <si>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</si>
  <si>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</si>
  <si>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</si>
  <si>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</si>
  <si>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</si>
  <si>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</si>
  <si>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</si>
  <si>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</si>
  <si>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</si>
  <si>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</si>
  <si>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</si>
  <si>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</si>
  <si>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</si>
  <si>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</si>
  <si>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</si>
  <si>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</si>
  <si>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</si>
  <si>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</si>
  <si>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</si>
  <si>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</si>
  <si>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</si>
  <si>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</si>
  <si>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</si>
  <si>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</si>
  <si>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</si>
  <si>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</si>
  <si>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</si>
  <si>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</si>
  <si>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</si>
  <si>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</si>
  <si>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</si>
  <si>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</si>
  <si>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</si>
  <si>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</si>
  <si>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</si>
  <si>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</si>
  <si>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</si>
  <si>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</si>
  <si>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</si>
  <si>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</si>
  <si>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</si>
  <si>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</si>
  <si>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</si>
  <si>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</si>
  <si>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</si>
  <si>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</si>
  <si>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</si>
  <si>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</si>
  <si>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</si>
  <si>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</si>
  <si>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</si>
  <si>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</si>
  <si>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</si>
  <si>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</si>
  <si>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</si>
  <si>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</si>
  <si>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</si>
  <si>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</si>
  <si>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</si>
  <si>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</si>
  <si>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</si>
  <si>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</si>
  <si>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</si>
  <si>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</si>
  <si>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</si>
  <si>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</si>
  <si>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</si>
  <si>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</si>
  <si>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</si>
  <si>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</si>
  <si>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</si>
  <si>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</si>
  <si>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</si>
  <si>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</si>
  <si>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</si>
  <si>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</si>
  <si>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</si>
  <si>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</si>
  <si>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</si>
  <si>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</si>
  <si>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</si>
  <si>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</si>
  <si>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</si>
  <si>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</si>
  <si>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</si>
  <si>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</si>
  <si>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</si>
  <si>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</si>
  <si>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</si>
  <si>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</si>
  <si>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</si>
  <si>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</si>
  <si>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</si>
  <si>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</si>
  <si>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</si>
  <si>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</si>
  <si>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</si>
  <si>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</si>
  <si>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</si>
  <si>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</si>
  <si>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</si>
  <si>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</si>
  <si>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</si>
  <si>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</si>
  <si>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</si>
  <si>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</si>
  <si>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</si>
  <si>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</si>
  <si>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</si>
  <si>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</si>
  <si>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</si>
  <si>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</si>
  <si>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</si>
  <si>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</si>
  <si>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</si>
  <si>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</si>
  <si>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</si>
  <si>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</si>
  <si>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</si>
  <si>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</si>
  <si>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</si>
  <si>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</si>
  <si>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</si>
  <si>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</si>
  <si>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</si>
  <si>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</si>
  <si>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</si>
  <si>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</si>
  <si>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</si>
  <si>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</si>
  <si>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</si>
  <si>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</si>
  <si>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</si>
  <si>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</si>
  <si>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</si>
  <si>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</si>
  <si>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</si>
  <si>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</si>
  <si>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</si>
  <si>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</si>
  <si>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</si>
  <si>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</si>
  <si>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</si>
  <si>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</si>
  <si>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</si>
  <si>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</si>
  <si>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</si>
  <si>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</si>
  <si>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</si>
  <si>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</si>
  <si>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</si>
  <si>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</si>
  <si>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</si>
  <si>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</si>
  <si>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</si>
  <si>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</si>
  <si>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</si>
  <si>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</si>
  <si>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</si>
  <si>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</si>
  <si>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</si>
  <si>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</si>
  <si>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</si>
  <si>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</si>
  <si>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</si>
  <si>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</si>
  <si>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</si>
  <si>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</si>
  <si>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</si>
  <si>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</si>
  <si>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</si>
  <si>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</si>
  <si>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</si>
  <si>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</si>
  <si>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</si>
  <si>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</si>
  <si>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</si>
  <si>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</si>
  <si>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</si>
  <si>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</si>
  <si>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</si>
  <si>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</si>
  <si>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</si>
  <si>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</si>
  <si>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</si>
  <si>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</si>
  <si>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</si>
  <si>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</si>
  <si>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</si>
  <si>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</si>
  <si>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</si>
  <si>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</si>
  <si>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</si>
  <si>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</si>
  <si>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</si>
  <si>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</si>
  <si>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</si>
  <si>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</si>
  <si>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</si>
  <si>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</si>
  <si>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</si>
  <si>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</si>
  <si>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</si>
  <si>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</si>
  <si>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</si>
  <si>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</si>
  <si>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</si>
  <si>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</si>
  <si>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</si>
  <si>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</si>
  <si>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</si>
  <si>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</si>
  <si>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</si>
  <si>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</si>
  <si>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</si>
  <si>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</si>
  <si>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</si>
  <si>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</si>
  <si>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</si>
  <si>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</si>
  <si>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</si>
  <si>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</si>
  <si>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</si>
  <si>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</si>
  <si>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</si>
  <si>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</si>
  <si>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</si>
  <si>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</si>
  <si>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</si>
  <si>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</si>
  <si>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</si>
  <si>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</si>
  <si>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</si>
  <si>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</si>
  <si>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</si>
  <si>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</si>
  <si>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</si>
  <si>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</si>
  <si>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</si>
  <si>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</si>
  <si>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</si>
  <si>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</si>
  <si>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</si>
  <si>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</si>
  <si>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</si>
  <si>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</si>
  <si>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</si>
  <si>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</si>
  <si>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</si>
  <si>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</si>
  <si>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</si>
  <si>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</si>
  <si>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</si>
  <si>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</si>
  <si>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</si>
  <si>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</si>
  <si>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</si>
  <si>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</si>
  <si>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</si>
  <si>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</si>
  <si>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</si>
  <si>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</si>
  <si>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</si>
  <si>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</si>
  <si>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</si>
  <si>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</si>
  <si>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</si>
  <si>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</si>
  <si>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</si>
  <si>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</si>
  <si>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</si>
  <si>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</si>
  <si>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</si>
  <si>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</si>
  <si>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</si>
  <si>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</si>
  <si>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</si>
  <si>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</si>
  <si>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</si>
  <si>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</si>
  <si>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</si>
  <si>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</si>
  <si>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</si>
  <si>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</si>
  <si>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</si>
  <si>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</si>
  <si>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</si>
  <si>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</si>
  <si>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</si>
  <si>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</si>
  <si>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</si>
  <si>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</si>
  <si>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</si>
  <si>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</si>
  <si>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</si>
  <si>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</si>
  <si>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</si>
  <si>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</si>
  <si>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</si>
  <si>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</si>
  <si>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</si>
  <si>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</si>
  <si>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</si>
  <si>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</si>
  <si>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</si>
  <si>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</si>
  <si>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</si>
  <si>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</si>
  <si>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</si>
  <si>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</si>
  <si>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</si>
  <si>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</si>
  <si>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</si>
  <si>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</si>
  <si>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</si>
  <si>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</si>
  <si>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</si>
  <si>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</si>
  <si>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</si>
  <si>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</si>
  <si>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</si>
  <si>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</si>
  <si>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</si>
  <si>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</si>
  <si>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</si>
  <si>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</si>
  <si>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</si>
  <si>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</si>
  <si>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</si>
  <si>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</si>
  <si>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</si>
  <si>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</si>
  <si>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</si>
  <si>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</si>
  <si>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</si>
  <si>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</si>
  <si>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</si>
  <si>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</si>
  <si>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</si>
  <si>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</si>
  <si>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</si>
  <si>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</si>
  <si>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</si>
  <si>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</si>
  <si>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</si>
  <si>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</si>
  <si>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</si>
  <si>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</si>
  <si>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</si>
  <si>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</si>
  <si>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</si>
  <si>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</si>
  <si>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</si>
  <si>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</si>
  <si>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</si>
  <si>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</si>
  <si>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</si>
  <si>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</si>
  <si>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</si>
  <si>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</si>
  <si>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</si>
  <si>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</si>
  <si>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</si>
  <si>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</si>
  <si>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</si>
  <si>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</si>
  <si>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</si>
  <si>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</si>
  <si>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</si>
  <si>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</si>
  <si>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</si>
  <si>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</si>
  <si>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</si>
  <si>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</si>
  <si>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</si>
  <si>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</si>
  <si>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</si>
  <si>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</si>
  <si>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</si>
  <si>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</si>
  <si>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</si>
  <si>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</si>
  <si>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</si>
  <si>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</si>
  <si>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</si>
  <si>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</si>
  <si>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</si>
  <si>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</si>
  <si>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</si>
  <si>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</si>
  <si>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</si>
  <si>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</si>
  <si>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</si>
  <si>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</si>
  <si>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</si>
  <si>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</si>
  <si>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</si>
  <si>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</si>
  <si>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</si>
  <si>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</si>
  <si>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</si>
  <si>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</si>
  <si>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</si>
  <si>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</si>
  <si>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</si>
  <si>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</si>
  <si>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</si>
  <si>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</si>
  <si>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</si>
  <si>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</si>
  <si>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</si>
  <si>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</si>
  <si>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</si>
  <si>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</si>
  <si>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</si>
  <si>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</si>
  <si>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</si>
  <si>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</si>
  <si>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</si>
  <si>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</si>
  <si>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</si>
  <si>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</si>
  <si>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</si>
  <si>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</si>
  <si>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</si>
  <si>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</si>
  <si>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</si>
  <si>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</si>
  <si>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</si>
  <si>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</si>
  <si>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</si>
  <si>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</si>
  <si>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</si>
  <si>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</si>
  <si>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</si>
  <si>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</si>
  <si>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</si>
  <si>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</si>
  <si>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</si>
  <si>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</si>
  <si>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</si>
  <si>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</si>
  <si>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</si>
  <si>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</si>
  <si>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</si>
  <si>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</si>
  <si>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</si>
  <si>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</si>
  <si>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</si>
  <si>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</si>
  <si>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</si>
  <si>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</si>
  <si>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</si>
  <si>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</si>
  <si>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</si>
  <si>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</si>
  <si>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</si>
  <si>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</si>
  <si>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</si>
  <si>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</si>
  <si>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</si>
  <si>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</si>
  <si>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</si>
  <si>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</si>
  <si>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</si>
  <si>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</si>
  <si>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</si>
  <si>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</si>
  <si>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</si>
  <si>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</si>
  <si>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</si>
  <si>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</si>
  <si>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</si>
  <si>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</si>
  <si>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</si>
  <si>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</si>
  <si>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</si>
  <si>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</si>
  <si>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</si>
  <si>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</si>
  <si>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</si>
  <si>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</si>
  <si>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</si>
  <si>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</si>
  <si>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</si>
  <si>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</si>
  <si>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</si>
  <si>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</si>
  <si>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</si>
  <si>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</si>
  <si>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</si>
  <si>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</si>
  <si>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</si>
  <si>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</si>
  <si>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</si>
  <si>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</si>
  <si>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</si>
  <si>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</si>
  <si>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</si>
  <si>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</si>
  <si>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</si>
  <si>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</si>
  <si>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</si>
  <si>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</si>
  <si>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</si>
  <si>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</si>
  <si>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</si>
  <si>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</si>
  <si>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</si>
  <si>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</si>
  <si>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</si>
  <si>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</si>
  <si>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</si>
  <si>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</si>
  <si>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</si>
  <si>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</si>
  <si>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</si>
  <si>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</si>
  <si>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</si>
  <si>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</si>
  <si>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</si>
  <si>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</si>
  <si>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</si>
  <si>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</si>
  <si>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</si>
  <si>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</si>
  <si>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</si>
  <si>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</si>
  <si>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</si>
  <si>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</si>
  <si>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</si>
  <si>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</si>
  <si>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</si>
  <si>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</si>
  <si>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</si>
  <si>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</si>
  <si>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</si>
  <si>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</si>
  <si>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</si>
  <si>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</si>
  <si>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</si>
  <si>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</si>
  <si>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</si>
  <si>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</si>
  <si>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</si>
  <si>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</si>
  <si>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</si>
  <si>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</si>
  <si>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</si>
  <si>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</si>
  <si>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</si>
  <si>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</si>
  <si>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</si>
  <si>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</si>
  <si>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</si>
  <si>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</si>
  <si>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</si>
  <si>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</si>
  <si>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</si>
  <si>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</si>
  <si>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</si>
  <si>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</si>
  <si>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</si>
  <si>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</si>
  <si>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</si>
  <si>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</si>
  <si>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</si>
  <si>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</si>
  <si>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</si>
  <si>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</si>
  <si>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</si>
  <si>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</si>
  <si>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</si>
  <si>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</si>
  <si>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</si>
  <si>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</si>
  <si>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</si>
  <si>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</si>
  <si>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</si>
  <si>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</si>
  <si>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</si>
  <si>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</si>
  <si>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</si>
  <si>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</si>
  <si>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</si>
  <si>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</si>
  <si>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</si>
  <si>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</si>
  <si>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</si>
  <si>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</si>
  <si>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</si>
  <si>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</si>
  <si>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</si>
  <si>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</si>
  <si>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</si>
  <si>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</si>
  <si>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</si>
  <si>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</si>
  <si>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</si>
  <si>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</si>
  <si>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</si>
  <si>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</si>
  <si>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</si>
  <si>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</si>
  <si>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</si>
  <si>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</si>
  <si>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</si>
  <si>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</si>
  <si>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</si>
  <si>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</si>
  <si>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</si>
  <si>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</si>
  <si>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</si>
  <si>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</si>
  <si>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</si>
  <si>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</si>
  <si>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</si>
  <si>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</si>
  <si>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</si>
  <si>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</si>
  <si>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</si>
  <si>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</si>
  <si>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</si>
  <si>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</si>
  <si>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</si>
  <si>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</si>
  <si>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</si>
  <si>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</si>
  <si>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</si>
  <si>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</si>
  <si>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</si>
  <si>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</si>
  <si>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</si>
  <si>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</si>
  <si>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</si>
  <si>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</si>
  <si>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</si>
  <si>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</si>
  <si>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</si>
  <si>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</si>
  <si>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</si>
  <si>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</si>
  <si>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</si>
  <si>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</si>
  <si>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</si>
  <si>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</si>
  <si>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</si>
  <si>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</si>
  <si>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</si>
  <si>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</si>
  <si>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</si>
  <si>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</si>
  <si>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</si>
  <si>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</si>
  <si>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</si>
  <si>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</si>
  <si>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</si>
  <si>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</si>
  <si>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</si>
  <si>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</si>
  <si>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</si>
  <si>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</si>
  <si>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</si>
  <si>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</si>
  <si>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</si>
  <si>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</si>
  <si>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</si>
  <si>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</si>
  <si>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</si>
  <si>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</si>
  <si>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</si>
  <si>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</si>
  <si>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</si>
  <si>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</si>
  <si>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</si>
  <si>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</si>
  <si>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</si>
  <si>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</si>
  <si>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</si>
  <si>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</si>
  <si>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</si>
  <si>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</si>
  <si>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</si>
  <si>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</si>
  <si>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</si>
  <si>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</si>
  <si>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</si>
  <si>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</si>
  <si>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</si>
  <si>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</si>
  <si>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</si>
  <si>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</si>
  <si>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</si>
  <si>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</si>
  <si>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</si>
  <si>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</si>
  <si>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</si>
  <si>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</si>
  <si>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</si>
  <si>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</si>
  <si>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</si>
  <si>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</si>
  <si>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</si>
  <si>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</si>
  <si>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</si>
  <si>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</si>
  <si>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</si>
  <si>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</si>
  <si>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</si>
  <si>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</si>
  <si>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</si>
  <si>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</si>
  <si>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</si>
  <si>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</si>
  <si>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</si>
  <si>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</si>
  <si>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</si>
  <si>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</si>
  <si>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</si>
  <si>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</si>
  <si>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</si>
  <si>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</si>
  <si>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</si>
  <si>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</si>
  <si>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</si>
  <si>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</si>
  <si>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</si>
  <si>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</si>
  <si>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</si>
  <si>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</si>
  <si>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</si>
  <si>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</si>
  <si>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</si>
  <si>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</si>
  <si>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</si>
  <si>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</si>
  <si>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</si>
  <si>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</si>
  <si>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</si>
  <si>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</si>
  <si>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</si>
  <si>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</si>
  <si>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</si>
  <si>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</si>
  <si>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</si>
  <si>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</si>
  <si>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</si>
  <si>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</si>
  <si>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</si>
  <si>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</si>
  <si>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</si>
  <si>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</si>
  <si>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</si>
  <si>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</si>
  <si>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</si>
  <si>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</si>
  <si>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</si>
  <si>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</si>
  <si>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</si>
  <si>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</si>
  <si>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</si>
  <si>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</si>
  <si>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</si>
  <si>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</si>
  <si>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</si>
  <si>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</si>
  <si>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</si>
  <si>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</si>
  <si>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</si>
  <si>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</si>
  <si>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</si>
  <si>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</si>
  <si>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</si>
  <si>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</si>
  <si>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</si>
  <si>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</si>
  <si>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</si>
  <si>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</si>
  <si>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</si>
  <si>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</si>
  <si>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</si>
  <si>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</si>
  <si>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</si>
  <si>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</si>
  <si>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</si>
  <si>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</si>
  <si>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</si>
  <si>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</si>
  <si>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</si>
  <si>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</si>
  <si>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</si>
  <si>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</si>
  <si>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</si>
  <si>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</si>
  <si>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</si>
  <si>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</si>
  <si>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</si>
  <si>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</si>
  <si>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</si>
  <si>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</si>
  <si>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</si>
  <si>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</si>
  <si>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</si>
  <si>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</si>
  <si>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</si>
  <si>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</si>
  <si>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</si>
  <si>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</si>
  <si>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</si>
  <si>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</si>
  <si>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</si>
  <si>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</si>
  <si>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</si>
  <si>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</si>
  <si>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</si>
  <si>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</si>
  <si>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</si>
  <si>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</si>
  <si>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</si>
  <si>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</si>
  <si>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</si>
  <si>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</si>
  <si>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</si>
  <si>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</si>
  <si>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</si>
  <si>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</si>
  <si>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</si>
  <si>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</si>
  <si>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</si>
  <si>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</si>
  <si>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</si>
  <si>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</si>
  <si>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</si>
  <si>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</si>
  <si>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</si>
  <si>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</si>
  <si>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</si>
  <si>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</si>
  <si>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</si>
  <si>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</si>
  <si>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</si>
  <si>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</si>
  <si>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</si>
  <si>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</si>
  <si>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</si>
  <si>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</si>
  <si>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</si>
  <si>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</si>
  <si>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</si>
  <si>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</si>
  <si>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</si>
  <si>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</si>
  <si>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</si>
  <si>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</si>
  <si>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</si>
  <si>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</si>
  <si>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</si>
  <si>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</si>
  <si>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</si>
  <si>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</si>
  <si>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</si>
  <si>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</si>
  <si>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</si>
  <si>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</si>
  <si>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</si>
  <si>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</si>
  <si>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</si>
  <si>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</si>
  <si>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</si>
  <si>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</si>
  <si>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</si>
  <si>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</si>
  <si>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</si>
  <si>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</si>
  <si>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</si>
  <si>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</si>
  <si>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</si>
  <si>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</si>
  <si>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</si>
  <si>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</si>
  <si>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</si>
  <si>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</si>
  <si>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</si>
  <si>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</si>
  <si>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</si>
  <si>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</si>
  <si>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</si>
  <si>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</si>
  <si>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</si>
  <si>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</si>
  <si>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</si>
  <si>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</si>
  <si>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</si>
  <si>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</si>
  <si>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</si>
  <si>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</si>
  <si>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</si>
  <si>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</si>
  <si>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</si>
  <si>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</si>
  <si>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</si>
  <si>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</si>
  <si>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</si>
  <si>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</si>
  <si>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</si>
  <si>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</si>
  <si>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</si>
  <si>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</si>
  <si>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</si>
  <si>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</si>
  <si>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</si>
  <si>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</si>
  <si>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</si>
  <si>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</si>
  <si>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</si>
  <si>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</si>
  <si>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</si>
  <si>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</si>
  <si>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</si>
  <si>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</si>
  <si>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</si>
  <si>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</si>
  <si>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</si>
  <si>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</si>
  <si>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</si>
  <si>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</si>
  <si>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</si>
  <si>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</si>
  <si>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</si>
  <si>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</si>
  <si>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</si>
  <si>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</si>
  <si>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</si>
  <si>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</si>
  <si>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</si>
  <si>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</si>
  <si>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</si>
  <si>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</si>
  <si>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</si>
  <si>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</si>
  <si>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</si>
  <si>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</si>
  <si>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</si>
  <si>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</si>
  <si>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</si>
  <si>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</si>
  <si>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</si>
  <si>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</si>
  <si>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</si>
  <si>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</si>
  <si>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</si>
  <si>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</si>
  <si>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</si>
  <si>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</si>
  <si>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</si>
  <si>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</si>
  <si>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</si>
  <si>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</si>
  <si>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</si>
  <si>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</si>
  <si>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</si>
  <si>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</si>
  <si>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</si>
  <si>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</si>
  <si>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</si>
  <si>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</si>
  <si>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</si>
  <si>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</si>
  <si>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</si>
  <si>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</si>
  <si>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</si>
  <si>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</si>
  <si>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</si>
  <si>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</si>
  <si>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</si>
  <si>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</si>
  <si>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</si>
  <si>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</si>
  <si>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</si>
  <si>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</si>
  <si>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</si>
  <si>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</si>
  <si>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</si>
  <si>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</si>
  <si>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</si>
  <si>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</si>
  <si>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</si>
  <si>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</si>
  <si>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</si>
  <si>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</si>
  <si>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</si>
  <si>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</si>
  <si>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</si>
  <si>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</si>
  <si>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</si>
  <si>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</si>
  <si>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</si>
  <si>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</si>
  <si>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</si>
  <si>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</si>
  <si>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</si>
  <si>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</si>
  <si>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</si>
  <si>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</si>
  <si>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</si>
  <si>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</si>
  <si>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</si>
  <si>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</si>
  <si>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</si>
  <si>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</si>
  <si>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</si>
  <si>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</si>
  <si>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</si>
  <si>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</si>
  <si>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</si>
  <si>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</si>
  <si>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</si>
  <si>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</si>
  <si>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</si>
  <si>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</si>
  <si>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</si>
  <si>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</si>
  <si>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</si>
  <si>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</si>
  <si>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</si>
  <si>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</si>
  <si>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</si>
  <si>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</si>
  <si>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</si>
  <si>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</si>
  <si>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</si>
  <si>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</si>
  <si>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</si>
  <si>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</si>
  <si>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</si>
  <si>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</si>
  <si>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</si>
  <si>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</si>
  <si>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</si>
  <si>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</si>
  <si>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</si>
  <si>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</si>
  <si>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</si>
  <si>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</si>
  <si>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</si>
  <si>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</si>
  <si>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</si>
  <si>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</si>
  <si>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</si>
  <si>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</si>
  <si>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</si>
  <si>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</si>
  <si>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</si>
  <si>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</si>
  <si>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</si>
  <si>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</si>
  <si>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</si>
  <si>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</si>
  <si>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</si>
  <si>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</si>
  <si>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</si>
  <si>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</si>
  <si>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</si>
  <si>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</si>
  <si>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</si>
  <si>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</si>
  <si>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</si>
  <si>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</si>
  <si>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</si>
  <si>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</si>
  <si>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</si>
  <si>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</si>
  <si>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</si>
  <si>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</si>
  <si>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</si>
  <si>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</si>
  <si>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</si>
  <si>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</si>
  <si>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</si>
  <si>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</si>
  <si>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</si>
  <si>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</si>
  <si>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</si>
  <si>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</si>
  <si>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</si>
  <si>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</si>
  <si>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</si>
  <si>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</si>
  <si>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</si>
  <si>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</si>
  <si>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</si>
  <si>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</si>
  <si>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</si>
  <si>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</si>
  <si>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</si>
  <si>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</si>
  <si>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</si>
  <si>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</si>
  <si>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</si>
  <si>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</si>
  <si>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</si>
  <si>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</si>
  <si>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</si>
  <si>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</si>
  <si>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</si>
  <si>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</si>
  <si>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</si>
  <si>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</si>
  <si>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</si>
  <si>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</si>
  <si>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</si>
  <si>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</si>
  <si>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</si>
  <si>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</si>
  <si>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</si>
  <si>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</si>
  <si>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</si>
  <si>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</si>
  <si>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</si>
  <si>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</si>
  <si>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</si>
  <si>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</si>
  <si>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</si>
  <si>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</si>
  <si>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</si>
  <si>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</si>
  <si>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</si>
  <si>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</si>
  <si>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</si>
  <si>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</si>
  <si>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</si>
  <si>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</si>
  <si>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</si>
  <si>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</si>
  <si>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</si>
  <si>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</si>
  <si>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</si>
  <si>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</si>
  <si>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</si>
  <si>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</si>
  <si>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</si>
  <si>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</si>
  <si>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</si>
  <si>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</si>
  <si>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</si>
  <si>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</si>
  <si>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</si>
  <si>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</si>
  <si>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</si>
  <si>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</si>
  <si>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</si>
  <si>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</si>
  <si>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</si>
  <si>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</si>
  <si>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</si>
  <si>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</si>
  <si>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</si>
  <si>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</si>
  <si>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</si>
  <si>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</si>
  <si>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</si>
  <si>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</si>
  <si>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</si>
  <si>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</si>
  <si>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</si>
  <si>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</si>
  <si>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</si>
  <si>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</si>
  <si>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</si>
  <si>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</si>
  <si>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</si>
  <si>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</si>
  <si>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</si>
  <si>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</si>
  <si>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</si>
  <si>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</si>
  <si>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</si>
  <si>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</si>
  <si>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</si>
  <si>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</si>
  <si>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</si>
  <si>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</si>
  <si>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</si>
  <si>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</si>
  <si>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</si>
  <si>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</si>
  <si>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</si>
  <si>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</si>
  <si>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</si>
  <si>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</si>
  <si>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</si>
  <si>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</si>
  <si>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</si>
  <si>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</si>
  <si>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</si>
  <si>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</si>
  <si>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</si>
  <si>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</si>
  <si>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</si>
  <si>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</si>
  <si>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</si>
  <si>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</si>
  <si>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</si>
  <si>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</si>
  <si>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</si>
  <si>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</si>
  <si>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</si>
  <si>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</si>
  <si>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</si>
  <si>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</si>
  <si>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</si>
  <si>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</si>
  <si>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</si>
  <si>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</si>
  <si>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</si>
  <si>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</si>
  <si>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</si>
  <si>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</si>
  <si>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</si>
  <si>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</si>
  <si>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</si>
  <si>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</si>
  <si>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</si>
  <si>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</si>
  <si>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</si>
  <si>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</si>
  <si>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</si>
  <si>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</si>
  <si>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</si>
  <si>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</si>
  <si>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</si>
  <si>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</si>
  <si>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</si>
  <si>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</si>
  <si>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</si>
  <si>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</si>
  <si>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</si>
  <si>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</si>
  <si>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</si>
  <si>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</si>
  <si>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</si>
  <si>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</si>
  <si>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</si>
  <si>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</si>
  <si>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</si>
  <si>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</si>
  <si>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</si>
  <si>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</si>
  <si>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</si>
  <si>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</si>
  <si>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</si>
  <si>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</si>
  <si>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</si>
  <si>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</si>
  <si>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</si>
  <si>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</si>
  <si>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</si>
  <si>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</si>
  <si>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</si>
  <si>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</si>
  <si>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</si>
  <si>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</si>
  <si>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</si>
  <si>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</si>
  <si>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</si>
  <si>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</si>
  <si>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</si>
  <si>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</si>
  <si>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</si>
  <si>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</si>
  <si>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</si>
  <si>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</si>
  <si>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</si>
  <si>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</si>
  <si>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</si>
  <si>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</si>
  <si>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</si>
  <si>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</si>
  <si>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</si>
  <si>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</si>
  <si>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</si>
  <si>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</si>
  <si>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</si>
  <si>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</si>
  <si>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</si>
  <si>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</si>
  <si>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</si>
  <si>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</si>
  <si>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</si>
  <si>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</si>
  <si>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</si>
  <si>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</si>
  <si>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</si>
  <si>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</si>
  <si>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</si>
  <si>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</si>
  <si>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</si>
  <si>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</si>
  <si>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</si>
  <si>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</si>
  <si>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</si>
  <si>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</si>
  <si>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</si>
  <si>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</si>
  <si>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</si>
  <si>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</si>
  <si>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</si>
  <si>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</si>
  <si>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</si>
  <si>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</si>
  <si>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</si>
  <si>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</si>
  <si>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</si>
  <si>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</si>
  <si>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</si>
  <si>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</si>
  <si>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</si>
  <si>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</si>
  <si>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</si>
  <si>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</si>
  <si>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</si>
  <si>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</si>
  <si>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</si>
  <si>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</si>
  <si>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</si>
  <si>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</si>
  <si>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</si>
  <si>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</si>
  <si>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</si>
  <si>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</si>
  <si>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</si>
  <si>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</si>
  <si>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</si>
  <si>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</si>
  <si>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</si>
  <si>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</si>
  <si>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</si>
  <si>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</si>
  <si>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</si>
  <si>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</si>
  <si>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</si>
  <si>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</si>
  <si>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</si>
  <si>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</si>
  <si>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</si>
  <si>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</si>
  <si>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</si>
  <si>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</si>
  <si>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</si>
  <si>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</si>
  <si>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</si>
  <si>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</si>
  <si>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</si>
  <si>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</si>
  <si>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</si>
  <si>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</si>
  <si>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</si>
  <si>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</si>
  <si>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</si>
  <si>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</si>
  <si>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</si>
  <si>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</si>
  <si>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</si>
  <si>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</si>
  <si>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</si>
  <si>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</si>
  <si>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</si>
  <si>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</si>
  <si>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</si>
  <si>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</si>
  <si>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</si>
  <si>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</si>
  <si>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</si>
  <si>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</si>
  <si>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</si>
  <si>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</si>
  <si>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</si>
  <si>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</si>
  <si>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</si>
  <si>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</si>
  <si>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</si>
  <si>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</si>
  <si>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</si>
  <si>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</si>
  <si>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</si>
  <si>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</si>
  <si>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</si>
  <si>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</si>
  <si>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</si>
  <si>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</si>
  <si>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</si>
  <si>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</si>
  <si>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</si>
  <si>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</si>
  <si>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</si>
  <si>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</si>
  <si>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</si>
  <si>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</si>
  <si>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</si>
  <si>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</si>
  <si>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</si>
  <si>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</si>
  <si>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</si>
  <si>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</si>
  <si>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</si>
  <si>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</si>
  <si>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</si>
  <si>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</si>
  <si>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</si>
  <si>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</si>
  <si>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</si>
  <si>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</si>
  <si>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</si>
  <si>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</si>
  <si>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</si>
  <si>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</si>
  <si>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</si>
  <si>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</si>
  <si>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</si>
  <si>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</si>
  <si>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</si>
  <si>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</si>
  <si>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</si>
  <si>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</si>
  <si>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</si>
  <si>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</si>
  <si>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</si>
  <si>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</si>
  <si>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</si>
  <si>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</si>
  <si>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</si>
  <si>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</si>
  <si>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</si>
  <si>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</si>
  <si>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</si>
  <si>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</si>
  <si>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</si>
  <si>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</si>
  <si>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</si>
  <si>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</si>
  <si>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</si>
  <si>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</si>
  <si>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</si>
  <si>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</si>
  <si>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</si>
  <si>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</si>
  <si>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</si>
  <si>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</si>
  <si>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</si>
  <si>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</si>
  <si>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</si>
  <si>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</si>
  <si>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</si>
  <si>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</si>
  <si>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</si>
  <si>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</si>
  <si>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</si>
  <si>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</si>
  <si>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</si>
  <si>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</si>
  <si>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</si>
  <si>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</si>
  <si>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</si>
  <si>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</si>
  <si>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</si>
  <si>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</si>
  <si>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</si>
  <si>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</si>
  <si>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</si>
  <si>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</si>
  <si>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</si>
  <si>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</si>
  <si>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</si>
  <si>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</si>
  <si>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</si>
  <si>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</si>
  <si>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</si>
  <si>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</si>
  <si>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</si>
  <si>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</si>
  <si>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</si>
  <si>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</si>
  <si>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</si>
  <si>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</si>
  <si>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</si>
  <si>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</si>
  <si>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</si>
  <si>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</si>
  <si>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</si>
  <si>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</si>
  <si>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</si>
  <si>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</si>
  <si>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</si>
  <si>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</si>
  <si>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</si>
  <si>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</si>
  <si>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</si>
  <si>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</si>
  <si>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</si>
  <si>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</si>
  <si>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</si>
  <si>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</si>
  <si>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</si>
  <si>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</si>
  <si>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</si>
  <si>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</si>
  <si>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</si>
  <si>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</si>
  <si>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</si>
  <si>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</si>
  <si>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</si>
  <si>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</si>
  <si>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</si>
  <si>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</si>
  <si>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</si>
  <si>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</si>
  <si>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</si>
  <si>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</si>
  <si>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</si>
  <si>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</si>
  <si>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</si>
  <si>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</si>
  <si>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</si>
  <si>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</si>
  <si>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</si>
  <si>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</si>
  <si>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</si>
  <si>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</si>
  <si>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</si>
  <si>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</si>
  <si>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</si>
  <si>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</si>
  <si>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</si>
  <si>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</si>
  <si>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</si>
  <si>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</si>
  <si>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</si>
  <si>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</si>
  <si>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</si>
  <si>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</si>
  <si>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</si>
  <si>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</si>
  <si>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</si>
  <si>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</si>
  <si>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</si>
  <si>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</si>
  <si>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</si>
  <si>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</si>
  <si>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</si>
  <si>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</si>
  <si>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</si>
  <si>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</si>
  <si>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</si>
  <si>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</si>
  <si>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</si>
  <si>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</si>
  <si>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</si>
  <si>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</si>
  <si>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</si>
  <si>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</si>
  <si>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</si>
  <si>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</si>
  <si>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</si>
  <si>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</si>
  <si>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</si>
  <si>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</si>
  <si>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</si>
  <si>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</si>
  <si>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</si>
  <si>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</si>
  <si>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</si>
  <si>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</si>
  <si>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</si>
  <si>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</si>
  <si>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</si>
  <si>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</si>
  <si>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</si>
  <si>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</si>
  <si>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</si>
  <si>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</si>
  <si>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</si>
  <si>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</si>
  <si>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</si>
  <si>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</si>
  <si>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</si>
  <si>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</si>
  <si>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</si>
  <si>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</si>
  <si>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</si>
  <si>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</si>
  <si>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</si>
  <si>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</si>
  <si>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</si>
  <si>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</si>
  <si>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</si>
  <si>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</si>
  <si>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</si>
  <si>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</si>
  <si>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</si>
  <si>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</si>
  <si>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</si>
  <si>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</si>
  <si>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</si>
  <si>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</si>
  <si>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</si>
  <si>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</si>
  <si>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</si>
  <si>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</si>
  <si>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</si>
  <si>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</si>
  <si>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</si>
  <si>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</si>
  <si>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</si>
  <si>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</si>
  <si>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</si>
  <si>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</si>
  <si>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</si>
  <si>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</si>
  <si>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</si>
  <si>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</si>
  <si>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</si>
  <si>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</si>
  <si>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</si>
  <si>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</si>
  <si>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</si>
  <si>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</si>
  <si>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</si>
  <si>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</si>
  <si>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</si>
  <si>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</si>
  <si>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</si>
  <si>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</si>
  <si>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</si>
  <si>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</si>
  <si>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</si>
  <si>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</si>
  <si>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</si>
  <si>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</si>
  <si>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</si>
  <si>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</si>
  <si>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</si>
  <si>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</si>
  <si>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</si>
  <si>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</si>
  <si>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</si>
  <si>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</si>
  <si>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</si>
  <si>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</si>
  <si>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</si>
  <si>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</si>
  <si>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</si>
  <si>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</si>
  <si>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</si>
  <si>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</si>
  <si>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</si>
  <si>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</si>
  <si>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</si>
  <si>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</si>
  <si>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</si>
  <si>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</si>
  <si>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</si>
  <si>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</si>
  <si>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</si>
  <si>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</si>
  <si>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</si>
  <si>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</si>
  <si>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</si>
  <si>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</si>
  <si>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</si>
  <si>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</si>
  <si>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</si>
  <si>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</si>
  <si>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</si>
  <si>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</si>
  <si>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</si>
  <si>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</si>
  <si>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</si>
  <si>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</si>
  <si>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</si>
  <si>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</si>
  <si>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</si>
  <si>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</si>
  <si>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</si>
  <si>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</si>
  <si>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</si>
  <si>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</si>
  <si>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</si>
  <si>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</si>
  <si>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</si>
  <si>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</si>
  <si>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</si>
  <si>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</si>
  <si>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</si>
  <si>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</si>
  <si>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</si>
  <si>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</si>
  <si>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</si>
  <si>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</si>
  <si>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</si>
  <si>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</si>
  <si>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</si>
  <si>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</si>
  <si>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</si>
  <si>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</si>
  <si>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</si>
  <si>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</si>
  <si>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</si>
  <si>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</si>
  <si>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</si>
  <si>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</si>
  <si>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</si>
  <si>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</si>
  <si>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</si>
  <si>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</si>
  <si>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</si>
  <si>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</si>
  <si>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</si>
  <si>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</si>
  <si>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</si>
  <si>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</si>
  <si>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</si>
  <si>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</si>
  <si>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</si>
  <si>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</si>
  <si>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</si>
  <si>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</si>
  <si>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</si>
  <si>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</si>
  <si>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</si>
  <si>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</si>
  <si>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</si>
  <si>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</si>
  <si>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</si>
  <si>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</si>
  <si>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</si>
  <si>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</si>
  <si>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</si>
  <si>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</si>
  <si>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</si>
  <si>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</si>
  <si>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</si>
  <si>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</si>
  <si>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</si>
  <si>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</si>
  <si>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</si>
  <si>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</si>
  <si>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</si>
  <si>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</si>
  <si>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</si>
  <si>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</si>
  <si>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</si>
  <si>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</si>
  <si>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</si>
  <si>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</si>
  <si>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</si>
  <si>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</si>
  <si>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</si>
  <si>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</si>
  <si>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</si>
  <si>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</si>
  <si>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</si>
  <si>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</si>
  <si>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</si>
  <si>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</si>
  <si>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</si>
  <si>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</si>
  <si>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</si>
  <si>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</si>
  <si>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</si>
  <si>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</si>
  <si>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</si>
  <si>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</si>
  <si>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</si>
  <si>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</si>
  <si>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</si>
  <si>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</si>
  <si>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</si>
  <si>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</si>
  <si>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</si>
  <si>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</si>
  <si>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</si>
  <si>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</si>
  <si>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</si>
  <si>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</si>
  <si>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</si>
  <si>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</si>
  <si>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</si>
  <si>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</si>
  <si>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</si>
  <si>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</si>
  <si>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</si>
  <si>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</si>
  <si>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</si>
  <si>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</si>
  <si>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</si>
  <si>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</si>
  <si>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</si>
  <si>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</si>
  <si>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</si>
  <si>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</si>
  <si>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</si>
  <si>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</si>
  <si>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</si>
  <si>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</si>
  <si>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</si>
  <si>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</si>
  <si>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</si>
  <si>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</si>
  <si>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</si>
  <si>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</si>
  <si>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</si>
  <si>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</si>
  <si>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</si>
  <si>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</si>
  <si>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</si>
  <si>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</si>
  <si>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</si>
  <si>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</si>
  <si>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</si>
  <si>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</si>
  <si>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</si>
  <si>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</si>
  <si>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</si>
  <si>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</si>
  <si>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</si>
  <si>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</si>
  <si>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</si>
  <si>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</si>
  <si>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</si>
  <si>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</si>
  <si>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</si>
  <si>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</si>
  <si>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</si>
  <si>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</si>
  <si>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</si>
  <si>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</si>
  <si>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</si>
  <si>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</si>
  <si>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</si>
  <si>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</si>
  <si>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</si>
  <si>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</si>
  <si>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</si>
  <si>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</si>
  <si>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</si>
  <si>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</si>
  <si>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</si>
  <si>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</si>
  <si>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</si>
  <si>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</si>
  <si>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</si>
  <si>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</si>
  <si>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</si>
  <si>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</si>
  <si>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</si>
  <si>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</si>
  <si>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</si>
  <si>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</si>
  <si>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</si>
  <si>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</si>
  <si>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</si>
  <si>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</si>
  <si>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</si>
  <si>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</si>
  <si>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</si>
  <si>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</si>
  <si>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</si>
  <si>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</si>
  <si>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</si>
  <si>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</si>
  <si>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</si>
  <si>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</si>
  <si>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</si>
  <si>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</si>
  <si>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</si>
  <si>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</si>
  <si>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</si>
  <si>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</si>
  <si>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</si>
  <si>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</si>
  <si>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</si>
  <si>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</si>
  <si>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</si>
  <si>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</si>
  <si>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</si>
  <si>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</si>
  <si>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</si>
  <si>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</si>
  <si>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</si>
  <si>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</si>
  <si>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</si>
  <si>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</si>
  <si>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</si>
  <si>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</si>
  <si>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</si>
  <si>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</si>
  <si>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</si>
  <si>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</si>
  <si>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</si>
  <si>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</si>
  <si>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</si>
  <si>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</si>
  <si>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</si>
  <si>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</si>
  <si>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</si>
  <si>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</si>
  <si>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</si>
  <si>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</si>
  <si>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</si>
  <si>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</si>
  <si>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</si>
  <si>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</si>
  <si>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</si>
  <si>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</si>
  <si>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</si>
  <si>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</si>
  <si>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</si>
  <si>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</si>
  <si>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</si>
  <si>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</si>
  <si>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</si>
  <si>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</si>
  <si>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</si>
  <si>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</si>
  <si>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</si>
  <si>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</si>
  <si>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</si>
  <si>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</si>
  <si>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</si>
  <si>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</si>
  <si>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</si>
  <si>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</si>
  <si>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</si>
  <si>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</si>
  <si>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</si>
  <si>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</si>
  <si>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</si>
  <si>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</si>
  <si>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</si>
  <si>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</si>
  <si>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</si>
  <si>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</si>
  <si>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</si>
  <si>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</si>
  <si>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</si>
  <si>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</si>
  <si>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</si>
  <si>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</si>
  <si>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</si>
  <si>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</si>
  <si>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</si>
  <si>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</si>
  <si>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</si>
  <si>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</si>
  <si>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</si>
  <si>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</si>
  <si>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</si>
  <si>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</si>
  <si>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</si>
  <si>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</si>
  <si>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</si>
  <si>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</si>
  <si>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</si>
  <si>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</si>
  <si>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</si>
  <si>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</si>
  <si>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</si>
  <si>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</si>
  <si>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</si>
  <si>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</si>
  <si>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</si>
  <si>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</si>
  <si>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</si>
  <si>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</si>
  <si>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</si>
  <si>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</si>
  <si>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</si>
  <si>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</si>
  <si>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</si>
  <si>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</si>
  <si>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</si>
  <si>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</si>
  <si>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</si>
  <si>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</si>
  <si>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</si>
  <si>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</si>
  <si>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</si>
  <si>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</si>
  <si>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</si>
  <si>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</si>
  <si>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</si>
  <si>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</si>
  <si>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</si>
  <si>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</si>
  <si>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</si>
  <si>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</si>
  <si>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</si>
  <si>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</si>
  <si>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</si>
  <si>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</si>
  <si>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</si>
  <si>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</si>
  <si>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</si>
  <si>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</si>
  <si>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</si>
  <si>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</si>
  <si>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</si>
  <si>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</si>
  <si>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</si>
  <si>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</si>
  <si>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</si>
  <si>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</si>
  <si>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</si>
  <si>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</si>
  <si>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</si>
  <si>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</si>
  <si>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</si>
  <si>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</si>
  <si>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</si>
  <si>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</si>
  <si>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</si>
  <si>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</si>
  <si>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</si>
  <si>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</si>
  <si>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</si>
  <si>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</si>
  <si>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</si>
  <si>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</si>
  <si>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</si>
  <si>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</si>
  <si>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</si>
  <si>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</si>
  <si>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</si>
  <si>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</si>
  <si>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</si>
  <si>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</si>
  <si>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</si>
  <si>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</si>
  <si>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</si>
  <si>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</si>
  <si>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</si>
  <si>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</si>
  <si>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</si>
  <si>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</si>
  <si>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</si>
  <si>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</si>
  <si>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</si>
  <si>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</si>
  <si>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</si>
  <si>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</si>
  <si>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</si>
  <si>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</si>
  <si>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</si>
  <si>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</si>
  <si>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</si>
  <si>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</si>
  <si>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</si>
  <si>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</si>
  <si>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</si>
  <si>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</si>
  <si>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</si>
  <si>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</si>
  <si>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</si>
  <si>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</si>
  <si>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</si>
  <si>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</si>
  <si>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</si>
  <si>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</si>
  <si>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</si>
  <si>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</si>
  <si>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</si>
  <si>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</si>
  <si>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</si>
  <si>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</si>
  <si>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</si>
  <si>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</si>
  <si>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</si>
  <si>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</si>
  <si>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</si>
  <si>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</si>
  <si>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</si>
  <si>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</si>
  <si>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</si>
  <si>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</si>
  <si>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</si>
  <si>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</si>
  <si>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</si>
  <si>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</si>
  <si>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</si>
  <si>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</si>
  <si>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</si>
  <si>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</si>
  <si>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</si>
  <si>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</si>
  <si>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</si>
  <si>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</si>
  <si>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</si>
  <si>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</si>
  <si>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</si>
  <si>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</si>
  <si>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</si>
  <si>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</si>
  <si>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</si>
  <si>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</si>
  <si>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</si>
  <si>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</si>
  <si>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</si>
  <si>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</si>
  <si>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</si>
  <si>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</si>
  <si>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</si>
  <si>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</si>
  <si>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</si>
  <si>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</si>
  <si>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</si>
  <si>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</si>
  <si>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</si>
  <si>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</si>
  <si>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</si>
  <si>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</si>
  <si>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</si>
  <si>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</si>
  <si>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</si>
  <si>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</si>
  <si>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</si>
  <si>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</si>
  <si>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</si>
  <si>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</si>
  <si>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</si>
  <si>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</si>
  <si>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</si>
  <si>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</si>
  <si>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</si>
  <si>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</si>
  <si>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</si>
  <si>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</si>
  <si>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</si>
  <si>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</si>
  <si>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</si>
  <si>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</si>
  <si>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</si>
  <si>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</si>
  <si>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</si>
  <si>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</si>
  <si>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</si>
  <si>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</si>
  <si>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</si>
  <si>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</si>
  <si>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</si>
  <si>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</si>
  <si>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</si>
  <si>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</si>
  <si>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</si>
  <si>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</si>
  <si>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</si>
  <si>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</si>
  <si>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</si>
  <si>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</si>
  <si>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</si>
  <si>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</si>
  <si>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</si>
  <si>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</si>
  <si>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</si>
  <si>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</si>
  <si>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</si>
  <si>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</si>
  <si>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</si>
  <si>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</si>
  <si>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</si>
  <si>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</si>
  <si>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</si>
  <si>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</si>
  <si>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</si>
  <si>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</si>
  <si>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</si>
  <si>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</si>
  <si>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</si>
  <si>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</si>
  <si>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</si>
  <si>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</si>
  <si>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</si>
  <si>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</si>
  <si>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</si>
  <si>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</si>
  <si>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</si>
  <si>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</si>
  <si>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</si>
  <si>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</si>
  <si>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</si>
  <si>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</si>
  <si>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</si>
  <si>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</si>
  <si>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</si>
  <si>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</si>
  <si>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</si>
  <si>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</si>
  <si>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</si>
  <si>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</si>
  <si>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</si>
  <si>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</si>
  <si>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</si>
  <si>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</si>
  <si>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</si>
  <si>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</si>
  <si>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</si>
  <si>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</si>
  <si>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</si>
  <si>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</si>
  <si>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</si>
  <si>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</si>
  <si>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</si>
  <si>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</si>
  <si>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</si>
  <si>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</si>
  <si>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</si>
  <si>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</si>
  <si>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</si>
  <si>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</si>
  <si>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</si>
  <si>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</si>
  <si>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</si>
  <si>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</si>
  <si>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</si>
  <si>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</si>
  <si>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</si>
  <si>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</si>
  <si>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</si>
  <si>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</si>
  <si>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</si>
  <si>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</si>
  <si>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</si>
  <si>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</si>
  <si>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</si>
  <si>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</si>
  <si>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</si>
  <si>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</si>
  <si>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</si>
  <si>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</si>
  <si>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</si>
  <si>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</si>
  <si>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</si>
  <si>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</si>
  <si>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</si>
  <si>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</si>
  <si>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</si>
  <si>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</si>
  <si>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</si>
  <si>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</si>
  <si>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</si>
  <si>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</si>
  <si>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</si>
  <si>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</si>
  <si>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</si>
  <si>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</si>
  <si>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</si>
  <si>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</si>
  <si>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</si>
  <si>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</si>
  <si>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</si>
  <si>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</si>
  <si>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</si>
  <si>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</si>
  <si>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</si>
  <si>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</si>
  <si>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</si>
  <si>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</si>
  <si>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</si>
  <si>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</si>
  <si>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</si>
  <si>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</si>
  <si>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</si>
  <si>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</si>
  <si>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</si>
  <si>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</si>
  <si>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</si>
  <si>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</si>
  <si>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</si>
  <si>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</si>
  <si>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</si>
  <si>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</si>
  <si>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</si>
  <si>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</si>
  <si>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</si>
  <si>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</si>
  <si>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</si>
  <si>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</si>
  <si>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</si>
  <si>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</si>
  <si>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</si>
  <si>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</si>
  <si>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</si>
  <si>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</si>
  <si>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</si>
  <si>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</si>
  <si>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</si>
  <si>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</si>
  <si>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</si>
  <si>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</si>
  <si>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</si>
  <si>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</si>
  <si>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</si>
  <si>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</si>
  <si>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</si>
  <si>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</si>
  <si>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</si>
  <si>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</si>
  <si>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</si>
  <si>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</si>
  <si>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</si>
  <si>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</si>
  <si>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</si>
  <si>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</si>
  <si>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</si>
  <si>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</si>
  <si>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</si>
  <si>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</si>
  <si>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</si>
  <si>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</si>
  <si>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</si>
  <si>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</si>
  <si>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</si>
  <si>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</si>
  <si>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</si>
  <si>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</si>
  <si>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</si>
  <si>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</si>
  <si>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</si>
  <si>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</si>
  <si>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</si>
  <si>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</si>
  <si>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</si>
  <si>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</si>
  <si>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</si>
  <si>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</si>
  <si>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</si>
  <si>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</si>
  <si>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</si>
  <si>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</si>
  <si>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</si>
  <si>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</si>
  <si>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</si>
  <si>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</si>
  <si>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</si>
  <si>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</si>
  <si>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</si>
  <si>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</si>
  <si>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</si>
  <si>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</si>
  <si>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</si>
  <si>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</si>
  <si>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</si>
  <si>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</si>
  <si>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</si>
  <si>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</si>
  <si>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</si>
  <si>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</si>
  <si>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</si>
  <si>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</si>
  <si>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</si>
  <si>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</si>
  <si>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</si>
  <si>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</si>
  <si>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</si>
  <si>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</si>
  <si>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</si>
  <si>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</si>
  <si>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</si>
  <si>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</si>
  <si>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</si>
  <si>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</si>
  <si>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</si>
  <si>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</si>
  <si>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</si>
  <si>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</si>
  <si>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</si>
  <si>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</si>
  <si>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</si>
  <si>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</si>
  <si>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</si>
  <si>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</si>
  <si>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</si>
  <si>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</si>
  <si>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</si>
  <si>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</si>
  <si>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</si>
  <si>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</si>
  <si>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</si>
  <si>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</si>
  <si>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</si>
  <si>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</si>
  <si>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</si>
  <si>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</si>
  <si>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</si>
  <si>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</si>
  <si>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</si>
  <si>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</si>
  <si>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</si>
  <si>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</si>
  <si>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</si>
  <si>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</si>
  <si>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</si>
  <si>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</si>
  <si>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</si>
  <si>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</si>
  <si>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</si>
  <si>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</si>
  <si>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</si>
  <si>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</si>
  <si>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</si>
  <si>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</si>
  <si>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</si>
  <si>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</si>
  <si>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</si>
  <si>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</si>
  <si>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</si>
  <si>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</si>
  <si>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</si>
  <si>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</si>
  <si>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</si>
  <si>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</si>
  <si>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</si>
  <si>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</si>
  <si>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</si>
  <si>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</si>
  <si>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</si>
  <si>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</si>
  <si>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</si>
  <si>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</si>
  <si>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</si>
  <si>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</si>
  <si>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</si>
  <si>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</si>
  <si>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</si>
  <si>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</si>
  <si>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</si>
  <si>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</si>
  <si>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</si>
  <si>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</si>
  <si>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</si>
  <si>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</si>
  <si>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</si>
  <si>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</si>
  <si>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</si>
  <si>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</si>
  <si>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</si>
  <si>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</si>
  <si>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</si>
  <si>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</si>
  <si>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</si>
  <si>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</si>
  <si>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</si>
  <si>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</si>
  <si>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</si>
  <si>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</si>
  <si>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</si>
  <si>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</si>
  <si>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</si>
  <si>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</si>
  <si>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</si>
  <si>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</si>
  <si>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</si>
  <si>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</si>
  <si>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</si>
  <si>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</si>
  <si>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</si>
  <si>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</si>
  <si>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</si>
  <si>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</si>
  <si>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</si>
  <si>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</si>
  <si>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</si>
  <si>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</si>
  <si>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</si>
  <si>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</si>
  <si>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</si>
  <si>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</si>
  <si>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</si>
  <si>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</si>
  <si>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</si>
  <si>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</si>
  <si>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</si>
  <si>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</si>
  <si>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</si>
  <si>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</si>
  <si>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</si>
  <si>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</si>
  <si>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</si>
  <si>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</si>
  <si>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</si>
  <si>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</si>
  <si>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</si>
  <si>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</si>
  <si>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</si>
  <si>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</si>
  <si>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</si>
  <si>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</si>
  <si>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</si>
  <si>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</si>
  <si>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</si>
  <si>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</si>
  <si>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</si>
  <si>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</si>
  <si>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</si>
  <si>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</si>
  <si>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</si>
  <si>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</si>
  <si>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</si>
  <si>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</si>
  <si>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</si>
  <si>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</si>
  <si>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</si>
  <si>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</si>
  <si>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</si>
  <si>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</si>
  <si>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</si>
  <si>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</si>
  <si>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</si>
  <si>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</si>
  <si>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</si>
  <si>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</si>
  <si>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</si>
  <si>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</si>
  <si>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</si>
  <si>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</si>
  <si>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</si>
  <si>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</si>
  <si>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</si>
  <si>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</si>
  <si>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</si>
  <si>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</si>
  <si>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</si>
  <si>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</si>
  <si>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</si>
  <si>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</si>
  <si>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</si>
  <si>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</si>
  <si>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</si>
  <si>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</si>
  <si>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</si>
  <si>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</si>
  <si>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</si>
  <si>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</si>
  <si>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</si>
  <si>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</si>
  <si>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</si>
  <si>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</si>
  <si>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</si>
  <si>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</si>
  <si>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</si>
  <si>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</si>
  <si>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</si>
  <si>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</si>
  <si>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</si>
  <si>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</si>
  <si>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</si>
  <si>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</si>
  <si>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</si>
  <si>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</si>
  <si>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</si>
  <si>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</si>
  <si>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</si>
  <si>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</si>
  <si>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</si>
  <si>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</si>
  <si>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</si>
  <si>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</si>
  <si>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</si>
  <si>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</si>
  <si>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</si>
  <si>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</si>
  <si>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</si>
  <si>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</si>
  <si>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</si>
  <si>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</si>
  <si>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</si>
  <si>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</si>
  <si>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</si>
  <si>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</si>
  <si>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</si>
  <si>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</si>
  <si>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</si>
  <si>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</si>
  <si>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</si>
  <si>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</si>
  <si>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</si>
  <si>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</si>
  <si>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</si>
  <si>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</si>
  <si>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</si>
  <si>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</si>
  <si>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</si>
  <si>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</si>
  <si>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</si>
  <si>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</si>
  <si>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</si>
  <si>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</si>
  <si>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</si>
  <si>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</si>
  <si>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</si>
  <si>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</si>
  <si>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</si>
  <si>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</si>
  <si>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</si>
  <si>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</si>
  <si>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</si>
  <si>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</si>
  <si>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</si>
  <si>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</si>
  <si>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</si>
  <si>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</si>
  <si>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</si>
  <si>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</si>
  <si>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</si>
  <si>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</si>
  <si>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</si>
  <si>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</si>
  <si>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</si>
  <si>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</si>
  <si>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</si>
  <si>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</si>
  <si>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</si>
  <si>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</si>
  <si>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</si>
  <si>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</si>
  <si>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</si>
  <si>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</si>
  <si>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</si>
  <si>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</si>
  <si>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</si>
  <si>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</si>
  <si>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</si>
  <si>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</si>
  <si>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</si>
  <si>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</si>
  <si>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</si>
  <si>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</si>
  <si>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</si>
  <si>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</si>
  <si>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</si>
  <si>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</si>
  <si>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</si>
  <si>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</si>
  <si>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</si>
  <si>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</si>
  <si>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</si>
  <si>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</si>
  <si>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</si>
  <si>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</si>
  <si>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</si>
  <si>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</si>
  <si>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</si>
  <si>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</si>
  <si>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</si>
  <si>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</si>
  <si>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</si>
  <si>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</si>
  <si>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</si>
  <si>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</si>
  <si>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</si>
  <si>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</si>
  <si>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</si>
  <si>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</si>
  <si>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</si>
  <si>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</si>
  <si>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</si>
  <si>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</si>
  <si>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</si>
  <si>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</si>
  <si>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</si>
  <si>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</si>
  <si>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</si>
  <si>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</si>
  <si>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</si>
  <si>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</si>
  <si>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</si>
  <si>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</si>
  <si>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</si>
  <si>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</si>
  <si>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</si>
  <si>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</si>
  <si>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</si>
  <si>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</si>
  <si>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</si>
  <si>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</si>
  <si>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</si>
  <si>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</si>
  <si>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</si>
  <si>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</si>
  <si>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</si>
  <si>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</si>
  <si>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</si>
  <si>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</si>
  <si>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</si>
  <si>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</si>
  <si>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</si>
  <si>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</si>
  <si>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</si>
  <si>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</si>
  <si>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</si>
  <si>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</si>
  <si>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</si>
  <si>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</si>
  <si>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</si>
  <si>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</si>
  <si>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</si>
  <si>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</si>
  <si>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</si>
  <si>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</si>
  <si>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</si>
  <si>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</si>
  <si>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</si>
  <si>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</si>
  <si>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</si>
  <si>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</si>
  <si>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</si>
  <si>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</si>
  <si>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</si>
  <si>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</si>
  <si>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</si>
  <si>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</si>
  <si>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</si>
  <si>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</si>
  <si>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</si>
  <si>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</si>
  <si>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</si>
  <si>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</si>
  <si>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</si>
  <si>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</si>
  <si>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</si>
  <si>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</si>
  <si>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</si>
  <si>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</si>
  <si>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</si>
  <si>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</si>
  <si>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</si>
  <si>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</si>
  <si>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</si>
  <si>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</si>
  <si>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</si>
  <si>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</si>
  <si>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</si>
  <si>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</si>
  <si>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</si>
  <si>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</si>
  <si>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</si>
  <si>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</si>
  <si>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</si>
  <si>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</si>
  <si>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</si>
  <si>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</si>
  <si>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</si>
  <si>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</si>
  <si>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</si>
  <si>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</si>
  <si>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</si>
  <si>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</si>
  <si>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</si>
  <si>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</si>
  <si>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</si>
  <si>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</si>
  <si>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</si>
  <si>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</si>
  <si>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</si>
  <si>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</si>
  <si>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</si>
  <si>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</si>
  <si>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</si>
  <si>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</si>
  <si>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</si>
  <si>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</si>
  <si>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</si>
  <si>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</si>
  <si>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</si>
  <si>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</si>
  <si>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</si>
  <si>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</si>
  <si>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</si>
  <si>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</si>
  <si>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</si>
  <si>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</si>
  <si>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</si>
  <si>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</si>
  <si>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</si>
  <si>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</si>
  <si>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</si>
  <si>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</si>
  <si>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</si>
  <si>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</si>
  <si>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</si>
  <si>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</si>
  <si>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</si>
  <si>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</si>
  <si>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</si>
  <si>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</si>
  <si>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</si>
  <si>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</si>
  <si>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</si>
  <si>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</si>
  <si>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</si>
  <si>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</si>
  <si>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</si>
  <si>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</si>
  <si>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</si>
  <si>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</si>
  <si>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</si>
  <si>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</si>
  <si>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</si>
  <si>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</si>
  <si>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</si>
  <si>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</si>
  <si>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</si>
  <si>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</si>
  <si>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</si>
  <si>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</si>
  <si>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</si>
  <si>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</si>
  <si>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</si>
  <si>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</si>
  <si>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</si>
  <si>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</si>
  <si>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</si>
  <si>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</si>
  <si>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</si>
  <si>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</si>
  <si>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</si>
  <si>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</si>
  <si>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</si>
  <si>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</si>
  <si>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</si>
  <si>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</si>
  <si>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</si>
  <si>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</si>
  <si>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</si>
  <si>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</si>
  <si>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</si>
  <si>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</si>
  <si>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</si>
  <si>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</si>
  <si>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</si>
  <si>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</si>
  <si>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</si>
  <si>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</si>
  <si>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</si>
  <si>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</si>
  <si>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</si>
  <si>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</si>
  <si>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</si>
  <si>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</si>
  <si>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</si>
  <si>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</si>
  <si>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</si>
  <si>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</si>
  <si>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</si>
  <si>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</si>
  <si>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</si>
  <si>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</si>
  <si>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</si>
  <si>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</si>
  <si>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</si>
  <si>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</si>
  <si>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</si>
  <si>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</si>
  <si>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</si>
  <si>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</si>
  <si>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</si>
  <si>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</si>
  <si>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</si>
  <si>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</si>
  <si>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</si>
  <si>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</si>
  <si>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</si>
  <si>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</si>
  <si>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</si>
  <si>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</si>
  <si>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</si>
  <si>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</si>
  <si>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</si>
  <si>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</si>
  <si>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</si>
  <si>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</si>
  <si>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</si>
  <si>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</si>
  <si>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</si>
  <si>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</si>
  <si>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</si>
  <si>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</si>
  <si>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</si>
  <si>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</si>
  <si>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</si>
  <si>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</si>
  <si>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</si>
  <si>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</si>
  <si>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</si>
  <si>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</si>
  <si>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</si>
  <si>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</si>
  <si>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</si>
  <si>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</si>
  <si>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</si>
  <si>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</si>
  <si>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</si>
  <si>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</si>
  <si>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</si>
  <si>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</si>
  <si>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</si>
  <si>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</si>
  <si>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</si>
  <si>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</si>
  <si>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</si>
  <si>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</si>
  <si>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</si>
  <si>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</si>
  <si>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</si>
  <si>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</si>
  <si>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</si>
  <si>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</si>
  <si>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</si>
  <si>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</si>
  <si>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</si>
  <si>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</si>
  <si>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</si>
  <si>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</si>
  <si>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</si>
  <si>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</si>
  <si>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</si>
  <si>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</si>
  <si>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</si>
  <si>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</si>
  <si>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</si>
  <si>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</si>
  <si>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</si>
  <si>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</si>
  <si>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</si>
  <si>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</si>
  <si>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</si>
  <si>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</si>
  <si>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</si>
  <si>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</si>
  <si>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</si>
  <si>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</si>
  <si>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</si>
  <si>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</si>
  <si>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</si>
  <si>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</si>
  <si>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</si>
  <si>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</si>
  <si>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</si>
  <si>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</si>
  <si>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</si>
  <si>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</si>
  <si>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</si>
  <si>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</si>
  <si>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</si>
  <si>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</si>
  <si>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</si>
  <si>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</si>
  <si>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</si>
  <si>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</si>
  <si>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</si>
  <si>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</si>
  <si>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</si>
  <si>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</si>
  <si>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</si>
  <si>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</si>
  <si>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</si>
  <si>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</si>
  <si>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</si>
  <si>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</si>
  <si>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</si>
  <si>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</si>
  <si>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</si>
  <si>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</si>
  <si>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</si>
  <si>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</si>
  <si>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</si>
  <si>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</si>
  <si>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</si>
  <si>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</si>
  <si>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</si>
  <si>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</si>
  <si>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</si>
  <si>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</si>
  <si>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</si>
  <si>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</si>
  <si>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</si>
  <si>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</si>
  <si>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</si>
  <si>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</si>
  <si>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</si>
  <si>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</si>
  <si>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</si>
  <si>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</si>
  <si>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</si>
  <si>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</si>
  <si>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</si>
  <si>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</si>
  <si>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</si>
  <si>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</si>
  <si>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</si>
  <si>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</si>
  <si>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</si>
  <si>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</si>
  <si>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</si>
  <si>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</si>
  <si>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</si>
  <si>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</si>
  <si>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</si>
  <si>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</si>
  <si>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</si>
  <si>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</si>
  <si>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</si>
  <si>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</si>
  <si>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</si>
  <si>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</si>
  <si>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</si>
  <si>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</si>
  <si>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</si>
  <si>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</si>
  <si>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</si>
  <si>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</si>
  <si>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</si>
  <si>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</si>
  <si>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</si>
  <si>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</si>
  <si>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</si>
  <si>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</si>
  <si>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</si>
  <si>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</si>
  <si>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</si>
  <si>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</si>
  <si>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</si>
  <si>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</si>
  <si>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</si>
  <si>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</si>
  <si>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</si>
  <si>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</si>
  <si>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</si>
  <si>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</si>
  <si>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</si>
  <si>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</si>
  <si>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</si>
  <si>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</si>
  <si>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</si>
  <si>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</si>
  <si>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</si>
  <si>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</si>
  <si>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</si>
  <si>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</si>
  <si>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</si>
  <si>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</si>
  <si>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</si>
  <si>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</si>
  <si>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</si>
  <si>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</si>
  <si>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</si>
  <si>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</si>
  <si>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</si>
  <si>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</si>
  <si>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</si>
  <si>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</si>
  <si>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</si>
  <si>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</si>
  <si>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</si>
  <si>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</si>
  <si>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</si>
  <si>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</si>
  <si>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</si>
  <si>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</si>
  <si>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</si>
  <si>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</si>
  <si>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</si>
  <si>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</si>
  <si>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</si>
  <si>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</si>
  <si>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</si>
  <si>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</si>
  <si>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</si>
  <si>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</si>
  <si>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</si>
  <si>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</si>
  <si>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</si>
  <si>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</si>
  <si>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</si>
  <si>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</si>
  <si>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</si>
  <si>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</si>
  <si>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</si>
  <si>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</si>
  <si>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</si>
  <si>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</si>
  <si>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</si>
  <si>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</si>
  <si>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</si>
  <si>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</si>
  <si>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</si>
  <si>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</si>
  <si>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</si>
  <si>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</si>
  <si>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</si>
  <si>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</si>
  <si>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</si>
  <si>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</si>
  <si>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</si>
  <si>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</si>
  <si>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</si>
  <si>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</si>
  <si>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</si>
  <si>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</si>
  <si>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</si>
  <si>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</si>
  <si>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</si>
  <si>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</si>
  <si>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</si>
  <si>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</si>
  <si>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</si>
  <si>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</si>
  <si>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</si>
  <si>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</si>
  <si>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</si>
  <si>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</si>
  <si>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</si>
  <si>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</si>
  <si>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</si>
  <si>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</si>
  <si>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</si>
  <si>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</si>
  <si>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</si>
  <si>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</si>
  <si>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</si>
  <si>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</si>
  <si>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</si>
  <si>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</si>
  <si>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</si>
  <si>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</si>
  <si>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</si>
  <si>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</si>
  <si>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</si>
  <si>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</si>
  <si>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</si>
  <si>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</si>
  <si>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</si>
  <si>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</si>
  <si>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</si>
  <si>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</si>
  <si>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</si>
  <si>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</si>
  <si>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</si>
  <si>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</si>
  <si>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</si>
  <si>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</si>
  <si>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</si>
  <si>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</si>
  <si>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</si>
  <si>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</si>
  <si>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</si>
  <si>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</si>
  <si>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</si>
  <si>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</si>
  <si>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</si>
  <si>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</si>
  <si>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</si>
  <si>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</si>
  <si>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</si>
  <si>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</si>
  <si>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</si>
  <si>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</si>
  <si>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</si>
  <si>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</si>
  <si>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</si>
  <si>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</si>
  <si>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</si>
  <si>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</si>
  <si>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</si>
  <si>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</si>
  <si>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</si>
  <si>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</si>
  <si>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</si>
  <si>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</si>
  <si>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</si>
  <si>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</si>
  <si>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</si>
  <si>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</si>
  <si>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</si>
  <si>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</si>
  <si>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</si>
  <si>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</si>
  <si>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</si>
  <si>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</si>
  <si>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</si>
  <si>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</si>
  <si>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</si>
  <si>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</si>
  <si>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</si>
  <si>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</si>
  <si>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</si>
  <si>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</si>
  <si>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</si>
  <si>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</si>
  <si>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</si>
  <si>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</si>
  <si>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</si>
  <si>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</si>
  <si>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</si>
  <si>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</si>
  <si>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</si>
  <si>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</si>
  <si>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</si>
  <si>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</si>
  <si>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</si>
  <si>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</si>
  <si>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</si>
  <si>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</si>
  <si>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</si>
  <si>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</si>
  <si>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</si>
  <si>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</si>
  <si>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</si>
  <si>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</si>
  <si>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</si>
  <si>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</si>
  <si>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</si>
  <si>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</si>
  <si>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</si>
  <si>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</si>
  <si>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</si>
  <si>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</si>
  <si>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</si>
  <si>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</si>
  <si>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</si>
  <si>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</si>
  <si>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</si>
  <si>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</si>
  <si>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</si>
  <si>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</si>
  <si>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</si>
  <si>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</si>
  <si>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</si>
  <si>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</si>
  <si>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</si>
  <si>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</si>
  <si>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</si>
  <si>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</si>
  <si>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</si>
  <si>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</si>
  <si>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</si>
  <si>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</si>
  <si>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</si>
  <si>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</si>
  <si>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</si>
  <si>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</si>
  <si>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</si>
  <si>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</si>
  <si>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</si>
  <si>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</si>
  <si>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</si>
  <si>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</si>
  <si>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</si>
  <si>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</si>
  <si>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</si>
  <si>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</si>
  <si>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</si>
  <si>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</si>
  <si>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</si>
  <si>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</si>
  <si>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</si>
  <si>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</si>
  <si>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</si>
  <si>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</si>
  <si>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</si>
  <si>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</si>
  <si>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</si>
  <si>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</si>
  <si>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</si>
  <si>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</si>
  <si>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</si>
  <si>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</si>
  <si>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</si>
  <si>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</si>
  <si>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</si>
  <si>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</si>
  <si>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</si>
  <si>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</si>
  <si>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</si>
  <si>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</si>
  <si>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</si>
  <si>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</si>
  <si>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</si>
  <si>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</si>
  <si>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</si>
  <si>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</si>
  <si>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</si>
  <si>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</si>
  <si>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</si>
  <si>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</si>
  <si>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</si>
  <si>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</si>
  <si>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</si>
  <si>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</si>
  <si>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</si>
  <si>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</si>
  <si>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</si>
  <si>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</si>
  <si>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</si>
  <si>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</si>
  <si>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</si>
  <si>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</si>
  <si>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</si>
  <si>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</si>
  <si>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</si>
  <si>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</si>
  <si>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</si>
  <si>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</si>
  <si>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</si>
  <si>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</si>
  <si>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</si>
  <si>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</si>
  <si>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</si>
  <si>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</si>
  <si>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</si>
  <si>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</si>
  <si>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</si>
  <si>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</si>
  <si>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</si>
  <si>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</si>
  <si>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</si>
  <si>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</si>
  <si>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</si>
  <si>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</si>
  <si>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</si>
  <si>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</si>
  <si>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</si>
  <si>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</si>
  <si>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</si>
  <si>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</si>
  <si>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</si>
  <si>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</si>
  <si>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</si>
  <si>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</si>
  <si>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</si>
  <si>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</si>
  <si>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</si>
  <si>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</si>
  <si>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</si>
  <si>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</si>
  <si>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</si>
  <si>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</si>
  <si>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</si>
  <si>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</si>
  <si>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</si>
  <si>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</si>
  <si>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</si>
  <si>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</si>
  <si>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</si>
  <si>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</si>
  <si>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</si>
  <si>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</si>
  <si>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</si>
  <si>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</si>
  <si>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</si>
  <si>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</si>
  <si>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</si>
  <si>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</si>
  <si>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</si>
  <si>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</si>
  <si>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</si>
  <si>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</si>
  <si>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</si>
  <si>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</si>
  <si>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</si>
  <si>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</si>
  <si>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</si>
  <si>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</si>
  <si>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</si>
  <si>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</si>
  <si>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</si>
  <si>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</si>
  <si>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</si>
  <si>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</si>
  <si>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</si>
  <si>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</si>
  <si>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</si>
  <si>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</si>
  <si>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</si>
  <si>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</si>
  <si>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</si>
  <si>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</si>
  <si>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</si>
  <si>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</si>
  <si>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</si>
  <si>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</si>
  <si>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</si>
  <si>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</si>
  <si>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</si>
  <si>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</si>
  <si>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</si>
  <si>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</si>
  <si>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</si>
  <si>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</si>
  <si>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</si>
  <si>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</si>
  <si>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</si>
  <si>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</si>
  <si>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</si>
  <si>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</si>
  <si>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</si>
  <si>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</si>
  <si>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</si>
  <si>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</si>
  <si>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</si>
  <si>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</si>
  <si>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</si>
  <si>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</si>
  <si>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</si>
  <si>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</si>
  <si>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</si>
  <si>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</si>
  <si>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</si>
  <si>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</si>
  <si>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</si>
  <si>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</si>
  <si>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</si>
  <si>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</si>
  <si>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</si>
  <si>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</si>
  <si>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</si>
  <si>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</si>
  <si>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</si>
  <si>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</si>
  <si>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</si>
  <si>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</si>
  <si>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</si>
  <si>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</si>
  <si>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</si>
  <si>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</si>
  <si>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</si>
  <si>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</si>
  <si>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</si>
  <si>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</si>
  <si>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</si>
  <si>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</si>
  <si>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</si>
  <si>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</si>
  <si>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</si>
  <si>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</si>
  <si>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</si>
  <si>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</si>
  <si>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</si>
  <si>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</si>
  <si>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</si>
  <si>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</si>
  <si>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</si>
  <si>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</si>
  <si>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</si>
  <si>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</si>
  <si>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</si>
  <si>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</si>
  <si>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</si>
  <si>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</si>
  <si>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</si>
  <si>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</si>
  <si>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</si>
  <si>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</si>
  <si>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</si>
  <si>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</si>
  <si>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</si>
  <si>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</si>
  <si>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</si>
  <si>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</si>
  <si>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</si>
  <si>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</si>
  <si>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</si>
  <si>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</si>
  <si>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</si>
  <si>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</si>
  <si>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</si>
  <si>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</si>
  <si>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</si>
  <si>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</si>
  <si>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</si>
  <si>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</si>
  <si>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</si>
  <si>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</si>
  <si>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</si>
  <si>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</si>
  <si>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</si>
  <si>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</si>
  <si>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</si>
  <si>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</si>
  <si>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</si>
  <si>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</si>
  <si>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</si>
  <si>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</si>
  <si>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</si>
  <si>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</si>
  <si>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</si>
  <si>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</si>
  <si>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</si>
  <si>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</si>
  <si>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</si>
  <si>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</si>
  <si>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</si>
  <si>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</si>
  <si>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</si>
  <si>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</si>
  <si>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</si>
  <si>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</si>
  <si>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</si>
  <si>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</si>
  <si>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</si>
  <si>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</si>
  <si>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</si>
  <si>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</si>
  <si>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</si>
  <si>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</si>
  <si>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</si>
  <si>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</si>
  <si>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</si>
  <si>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</si>
  <si>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</si>
  <si>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</si>
  <si>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</si>
  <si>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</si>
  <si>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</si>
  <si>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</si>
  <si>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</si>
  <si>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</si>
  <si>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</si>
  <si>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</si>
  <si>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</si>
  <si>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</si>
  <si>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</si>
  <si>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</si>
  <si>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</si>
  <si>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</si>
  <si>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</si>
  <si>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</si>
  <si>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</si>
  <si>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</si>
  <si>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</si>
  <si>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</si>
  <si>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</si>
  <si>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</si>
  <si>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</si>
  <si>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</si>
  <si>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</si>
  <si>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</si>
  <si>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</si>
  <si>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</si>
  <si>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</si>
  <si>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</si>
  <si>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</si>
  <si>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</si>
  <si>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</si>
  <si>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</si>
  <si>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</si>
  <si>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</si>
  <si>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</si>
  <si>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</si>
  <si>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</si>
  <si>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</si>
  <si>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</si>
  <si>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</si>
  <si>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</si>
  <si>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</si>
  <si>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</si>
  <si>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</si>
  <si>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</si>
  <si>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</si>
  <si>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</si>
  <si>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</si>
  <si>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</si>
  <si>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</si>
  <si>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</si>
  <si>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</si>
  <si>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</si>
  <si>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</si>
  <si>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</si>
  <si>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</si>
  <si>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</si>
  <si>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</si>
  <si>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</si>
  <si>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</si>
  <si>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</si>
  <si>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</si>
  <si>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</si>
  <si>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</si>
  <si>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</si>
  <si>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</si>
  <si>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</si>
  <si>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</si>
  <si>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</si>
  <si>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</si>
  <si>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</si>
  <si>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</si>
  <si>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</si>
  <si>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</si>
  <si>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</si>
  <si>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</si>
  <si>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</si>
  <si>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</si>
  <si>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</si>
  <si>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</si>
  <si>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</si>
  <si>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</si>
  <si>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</si>
  <si>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</si>
  <si>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</si>
  <si>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</si>
  <si>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</si>
  <si>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</si>
  <si>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</si>
  <si>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</si>
  <si>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</si>
  <si>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</si>
  <si>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</si>
  <si>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</si>
  <si>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</si>
  <si>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</si>
  <si>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</si>
  <si>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</si>
  <si>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</si>
  <si>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</si>
  <si>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</si>
  <si>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</si>
  <si>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</si>
  <si>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</si>
  <si>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</si>
  <si>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</si>
  <si>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</si>
  <si>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</si>
  <si>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</si>
  <si>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</si>
  <si>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</si>
  <si>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</si>
  <si>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</si>
  <si>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</si>
  <si>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</si>
  <si>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</si>
  <si>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</si>
  <si>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</si>
  <si>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</si>
  <si>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</si>
  <si>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</si>
  <si>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</si>
  <si>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</si>
  <si>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</si>
  <si>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</si>
  <si>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</si>
  <si>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</si>
  <si>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</si>
  <si>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</si>
  <si>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</si>
  <si>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</si>
  <si>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</si>
  <si>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</si>
  <si>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</si>
  <si>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</si>
  <si>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</si>
  <si>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</si>
  <si>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</si>
  <si>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</si>
  <si>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</si>
  <si>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</si>
  <si>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</si>
  <si>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</si>
  <si>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</si>
  <si>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</si>
  <si>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</si>
  <si>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</si>
  <si>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</si>
  <si>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</si>
  <si>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</si>
  <si>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</si>
  <si>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</si>
  <si>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</si>
  <si>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</si>
  <si>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</si>
  <si>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</si>
  <si>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</si>
  <si>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</si>
  <si>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</si>
  <si>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</si>
  <si>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</si>
  <si>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</si>
  <si>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</si>
  <si>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</si>
  <si>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</si>
  <si>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</si>
  <si>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</si>
  <si>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</si>
  <si>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</si>
  <si>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</si>
  <si>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</si>
  <si>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</si>
  <si>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</si>
  <si>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</si>
  <si>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</si>
  <si>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</si>
  <si>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</si>
  <si>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</si>
  <si>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</si>
  <si>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</si>
  <si>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</si>
  <si>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</si>
  <si>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</si>
  <si>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</si>
  <si>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</si>
  <si>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</si>
  <si>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</si>
  <si>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</si>
  <si>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</si>
  <si>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</si>
  <si>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</si>
  <si>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</si>
  <si>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</si>
  <si>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</si>
  <si>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</si>
  <si>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</si>
  <si>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</si>
  <si>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</si>
  <si>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</si>
  <si>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</si>
  <si>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</si>
  <si>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</si>
  <si>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</si>
  <si>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</si>
  <si>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</si>
  <si>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</si>
  <si>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</si>
  <si>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</si>
  <si>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</si>
  <si>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</si>
  <si>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</si>
  <si>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</si>
  <si>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</si>
  <si>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</si>
  <si>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</si>
  <si>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</si>
  <si>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</si>
  <si>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</si>
  <si>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</si>
  <si>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</si>
  <si>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</si>
  <si>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</si>
  <si>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</si>
  <si>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</si>
  <si>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</si>
  <si>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</si>
  <si>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</si>
  <si>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</si>
  <si>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</si>
  <si>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</si>
  <si>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</si>
  <si>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</si>
  <si>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</si>
  <si>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</si>
  <si>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</si>
  <si>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</si>
  <si>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</si>
  <si>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</si>
  <si>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</si>
  <si>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</si>
  <si>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</si>
  <si>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</si>
  <si>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</si>
  <si>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</si>
  <si>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</si>
  <si>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</si>
  <si>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</si>
  <si>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</si>
  <si>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</si>
  <si>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</si>
  <si>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</si>
  <si>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</si>
  <si>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</si>
  <si>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</si>
  <si>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</si>
  <si>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</si>
  <si>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</si>
  <si>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</si>
  <si>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</si>
  <si>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</si>
  <si>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</si>
  <si>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</si>
  <si>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</si>
  <si>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</si>
  <si>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</si>
  <si>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</si>
  <si>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</si>
  <si>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</si>
  <si>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</si>
  <si>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</si>
  <si>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</si>
  <si>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</si>
  <si>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</si>
  <si>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</si>
  <si>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</si>
  <si>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</si>
  <si>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</si>
  <si>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</si>
  <si>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</si>
  <si>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</si>
  <si>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</si>
  <si>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</si>
  <si>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</si>
  <si>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</si>
  <si>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</si>
  <si>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</si>
  <si>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</si>
  <si>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</si>
  <si>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</si>
  <si>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</si>
  <si>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</si>
  <si>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</si>
  <si>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</si>
  <si>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</si>
  <si>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</si>
  <si>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</si>
  <si>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</si>
  <si>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</si>
  <si>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</si>
  <si>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</si>
  <si>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</si>
  <si>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</si>
  <si>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</si>
  <si>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</si>
  <si>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</si>
  <si>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</si>
  <si>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</si>
  <si>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</si>
  <si>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</si>
  <si>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</si>
  <si>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</si>
  <si>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</si>
  <si>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</si>
  <si>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</si>
  <si>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</si>
  <si>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</si>
  <si>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</si>
  <si>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</si>
  <si>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</si>
  <si>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</si>
  <si>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</si>
  <si>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</si>
  <si>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</si>
  <si>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</si>
  <si>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</si>
  <si>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</si>
  <si>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</si>
  <si>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</si>
  <si>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</si>
  <si>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</si>
  <si>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</si>
  <si>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</si>
  <si>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</si>
  <si>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</si>
  <si>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</si>
  <si>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</si>
  <si>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</si>
  <si>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</si>
  <si>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</si>
  <si>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</si>
  <si>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</si>
  <si>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</si>
  <si>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</si>
  <si>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</si>
  <si>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</si>
  <si>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</si>
  <si>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</si>
  <si>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</si>
  <si>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</si>
  <si>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</si>
  <si>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</si>
  <si>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</si>
  <si>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</si>
  <si>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</si>
  <si>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</si>
  <si>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</si>
  <si>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</si>
  <si>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</si>
  <si>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</si>
  <si>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</si>
  <si>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</si>
  <si>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</si>
  <si>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</si>
  <si>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</si>
  <si>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</si>
  <si>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</si>
  <si>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</si>
  <si>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</si>
  <si>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</si>
  <si>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</si>
  <si>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</si>
  <si>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</si>
  <si>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</si>
  <si>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</si>
  <si>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</si>
  <si>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</si>
  <si>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</si>
  <si>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</si>
  <si>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</si>
  <si>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</si>
  <si>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</si>
  <si>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</si>
  <si>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</si>
  <si>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</si>
  <si>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</si>
  <si>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</si>
  <si>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</si>
  <si>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</si>
  <si>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</si>
  <si>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</si>
  <si>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</si>
  <si>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</si>
  <si>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</si>
  <si>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</si>
  <si>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</si>
  <si>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</si>
  <si>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</si>
  <si>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</si>
  <si>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</si>
  <si>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</si>
  <si>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</si>
  <si>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</si>
  <si>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</si>
  <si>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</si>
  <si>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</si>
  <si>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</si>
  <si>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</si>
  <si>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</si>
  <si>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</si>
  <si>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</si>
  <si>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</si>
  <si>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</si>
  <si>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</si>
  <si>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</si>
  <si>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</si>
  <si>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</si>
  <si>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</si>
  <si>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</si>
  <si>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</si>
  <si>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</si>
  <si>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</si>
  <si>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</si>
  <si>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</si>
  <si>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</si>
  <si>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</si>
  <si>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</si>
  <si>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</si>
  <si>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</si>
  <si>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</si>
  <si>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</si>
  <si>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</si>
  <si>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</si>
  <si>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</si>
  <si>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</si>
  <si>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</si>
  <si>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</si>
  <si>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</si>
  <si>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</si>
  <si>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</si>
  <si>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</si>
  <si>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</si>
  <si>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</si>
  <si>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</si>
  <si>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</si>
  <si>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</si>
  <si>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</si>
  <si>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</si>
  <si>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</si>
  <si>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</si>
  <si>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</si>
  <si>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</si>
  <si>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</si>
  <si>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</si>
  <si>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</si>
  <si>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</si>
  <si>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</si>
  <si>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</si>
  <si>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</si>
  <si>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</si>
  <si>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</si>
  <si>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</si>
  <si>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</si>
  <si>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</si>
  <si>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</si>
  <si>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</si>
  <si>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</si>
  <si>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</si>
  <si>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</si>
  <si>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</si>
  <si>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</si>
  <si>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</si>
  <si>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</si>
  <si>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</si>
  <si>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</si>
  <si>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</si>
  <si>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</si>
  <si>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</si>
  <si>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</si>
  <si>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</si>
  <si>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</si>
  <si>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</si>
  <si>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</si>
  <si>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</si>
  <si>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</si>
  <si>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</si>
  <si>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</si>
  <si>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</si>
  <si>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</si>
  <si>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</si>
  <si>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</si>
  <si>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</si>
  <si>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</si>
  <si>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</si>
  <si>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</si>
  <si>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</si>
  <si>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</si>
  <si>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</si>
  <si>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</si>
  <si>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</si>
  <si>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</si>
  <si>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</si>
  <si>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</si>
  <si>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</si>
  <si>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</si>
  <si>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</si>
  <si>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</si>
  <si>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</si>
  <si>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</si>
  <si>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</si>
  <si>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</si>
  <si>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</si>
  <si>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</si>
  <si>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</si>
  <si>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</si>
  <si>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</si>
  <si>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</si>
  <si>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</si>
  <si>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</si>
  <si>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</si>
  <si>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</si>
  <si>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</si>
  <si>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</si>
  <si>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</si>
  <si>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</si>
  <si>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</si>
  <si>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</si>
  <si>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</si>
  <si>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</si>
  <si>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</si>
  <si>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</si>
  <si>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</si>
  <si>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</si>
  <si>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</si>
  <si>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</si>
  <si>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</si>
  <si>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</si>
  <si>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</si>
  <si>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</si>
  <si>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</si>
  <si>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</si>
  <si>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</si>
  <si>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</si>
  <si>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</si>
  <si>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</si>
  <si>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</si>
  <si>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</si>
  <si>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</si>
  <si>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</si>
  <si>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</si>
  <si>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</si>
  <si>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</si>
  <si>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</si>
  <si>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</si>
  <si>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</si>
  <si>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</si>
  <si>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</si>
  <si>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</si>
  <si>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</si>
  <si>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</si>
  <si>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</si>
  <si>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</si>
  <si>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</si>
  <si>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</si>
  <si>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</si>
  <si>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</si>
  <si>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</si>
  <si>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</si>
  <si>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</si>
  <si>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</si>
  <si>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</si>
  <si>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</si>
  <si>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</si>
  <si>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</si>
  <si>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</si>
  <si>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</si>
  <si>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</si>
  <si>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</si>
  <si>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</si>
  <si>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</si>
  <si>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</si>
  <si>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</si>
  <si>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</si>
  <si>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</si>
  <si>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</si>
  <si>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</si>
  <si>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</si>
  <si>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</si>
  <si>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</si>
  <si>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</si>
  <si>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</si>
  <si>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</si>
  <si>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</si>
  <si>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</si>
  <si>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</si>
  <si>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</si>
  <si>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</si>
  <si>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</si>
  <si>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</si>
  <si>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</si>
  <si>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</si>
  <si>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</si>
  <si>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</si>
  <si>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</si>
  <si>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</si>
  <si>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</si>
  <si>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</si>
  <si>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</si>
  <si>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</si>
  <si>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</si>
  <si>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</si>
  <si>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</si>
  <si>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</si>
  <si>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</si>
  <si>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</si>
  <si>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</si>
  <si>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</si>
  <si>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</si>
  <si>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</si>
  <si>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</si>
  <si>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</si>
  <si>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</si>
  <si>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</si>
  <si>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</si>
  <si>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</si>
  <si>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</si>
  <si>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</si>
  <si>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</si>
  <si>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</si>
  <si>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</si>
  <si>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</si>
  <si>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</si>
  <si>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</si>
  <si>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</si>
  <si>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</si>
  <si>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</si>
  <si>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</si>
  <si>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</si>
  <si>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</si>
  <si>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</si>
  <si>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</si>
  <si>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</si>
  <si>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</si>
  <si>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</si>
  <si>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</si>
  <si>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</si>
  <si>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</si>
  <si>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</si>
  <si>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</si>
  <si>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</si>
  <si>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</si>
  <si>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</si>
  <si>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</si>
  <si>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</si>
  <si>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</si>
  <si>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</si>
  <si>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</si>
  <si>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</si>
  <si>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</si>
  <si>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</si>
  <si>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</si>
  <si>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</si>
  <si>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</si>
  <si>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</si>
  <si>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</si>
  <si>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</si>
  <si>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</si>
  <si>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</si>
  <si>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</si>
  <si>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</si>
  <si>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</si>
  <si>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</si>
  <si>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</si>
  <si>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</si>
  <si>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</si>
  <si>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</si>
  <si>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</si>
  <si>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</si>
  <si>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</si>
  <si>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</si>
  <si>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</si>
  <si>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</si>
  <si>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</si>
  <si>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</si>
  <si>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</si>
  <si>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</si>
  <si>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</si>
  <si>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</si>
  <si>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</si>
  <si>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</si>
  <si>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</si>
  <si>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</si>
  <si>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</si>
  <si>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</si>
  <si>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</si>
  <si>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</si>
  <si>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</si>
  <si>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</si>
  <si>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</si>
  <si>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</si>
  <si>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</si>
  <si>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</si>
  <si>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</si>
  <si>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</si>
  <si>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</si>
  <si>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</si>
  <si>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</si>
  <si>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</si>
  <si>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</si>
  <si>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</si>
  <si>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</si>
  <si>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</si>
  <si>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</si>
  <si>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</si>
  <si>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</si>
  <si>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</si>
  <si>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</si>
  <si>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</si>
  <si>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</si>
  <si>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</si>
  <si>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</si>
  <si>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</si>
  <si>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</si>
  <si>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</si>
  <si>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</si>
  <si>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</si>
  <si>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</si>
  <si>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</si>
  <si>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</si>
  <si>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</si>
  <si>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</si>
  <si>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</si>
  <si>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</si>
  <si>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</si>
  <si>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</si>
  <si>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</si>
  <si>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</si>
  <si>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</si>
  <si>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</si>
  <si>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</si>
  <si>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</si>
  <si>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</si>
  <si>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</si>
  <si>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</si>
  <si>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</si>
  <si>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</si>
  <si>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</si>
  <si>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</si>
  <si>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</si>
  <si>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</si>
  <si>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</si>
  <si>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</si>
  <si>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</si>
  <si>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</si>
  <si>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</si>
  <si>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</si>
  <si>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</si>
  <si>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</si>
  <si>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</si>
  <si>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</si>
  <si>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</si>
  <si>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</si>
  <si>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</si>
  <si>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</si>
  <si>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</si>
  <si>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</si>
  <si>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</si>
  <si>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</si>
  <si>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</si>
  <si>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</si>
  <si>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</si>
  <si>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</si>
  <si>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</si>
  <si>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</si>
  <si>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</si>
  <si>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</si>
  <si>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</si>
  <si>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</si>
  <si>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</si>
  <si>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</si>
  <si>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</si>
  <si>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</si>
  <si>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</si>
  <si>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</si>
  <si>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</si>
  <si>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</si>
  <si>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</si>
  <si>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</si>
  <si>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</si>
  <si>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</si>
  <si>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</si>
  <si>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</si>
  <si>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</si>
  <si>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</si>
  <si>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</si>
  <si>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</si>
  <si>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</si>
  <si>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</si>
  <si>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</si>
  <si>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</si>
  <si>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</si>
  <si>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</si>
  <si>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</si>
  <si>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</si>
  <si>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</si>
  <si>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</si>
  <si>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</si>
  <si>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</si>
  <si>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</si>
  <si>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</si>
  <si>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</si>
  <si>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</si>
  <si>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</si>
  <si>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</si>
  <si>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</si>
  <si>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</si>
  <si>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</si>
  <si>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</si>
  <si>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</si>
  <si>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</si>
  <si>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</si>
  <si>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</si>
  <si>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</si>
  <si>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</si>
  <si>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</si>
  <si>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</si>
  <si>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</si>
  <si>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</si>
  <si>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</si>
  <si>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</si>
  <si>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</si>
  <si>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</si>
  <si>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</si>
  <si>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</si>
  <si>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</si>
  <si>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</si>
  <si>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</si>
  <si>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</si>
  <si>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</si>
  <si>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</si>
  <si>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</si>
  <si>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</si>
  <si>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</si>
  <si>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</si>
  <si>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</si>
  <si>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</si>
  <si>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</si>
  <si>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</si>
  <si>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</si>
  <si>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</si>
  <si>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</si>
  <si>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</si>
  <si>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</si>
  <si>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</si>
  <si>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</si>
  <si>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</si>
  <si>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</si>
  <si>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</si>
  <si>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</si>
  <si>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</si>
  <si>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</si>
  <si>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</si>
  <si>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</si>
  <si>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</si>
  <si>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</si>
  <si>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</si>
  <si>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</si>
  <si>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</si>
  <si>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</si>
  <si>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</si>
  <si>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</si>
  <si>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</si>
  <si>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</si>
  <si>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</si>
  <si>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</si>
  <si>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</si>
  <si>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</si>
  <si>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</si>
  <si>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</si>
  <si>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</si>
  <si>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</si>
  <si>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</si>
  <si>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</si>
  <si>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</si>
  <si>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</si>
  <si>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</si>
  <si>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</si>
  <si>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</si>
  <si>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</si>
  <si>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</si>
  <si>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</si>
  <si>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</si>
  <si>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</si>
  <si>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</si>
  <si>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</si>
  <si>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</si>
  <si>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</si>
  <si>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</si>
  <si>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</si>
  <si>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</si>
  <si>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</si>
  <si>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</si>
  <si>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</si>
  <si>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</si>
  <si>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</si>
  <si>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</si>
  <si>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</si>
  <si>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</si>
  <si>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</si>
  <si>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</si>
  <si>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</si>
  <si>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</si>
  <si>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</si>
  <si>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</si>
  <si>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</si>
  <si>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</si>
  <si>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</si>
  <si>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</si>
  <si>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</si>
  <si>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</si>
  <si>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</si>
  <si>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</si>
  <si>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</si>
  <si>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</si>
  <si>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</si>
  <si>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</si>
  <si>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</si>
  <si>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</si>
  <si>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</si>
  <si>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</si>
  <si>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</si>
  <si>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</si>
  <si>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</si>
  <si>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</si>
  <si>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</si>
  <si>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</si>
  <si>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</si>
  <si>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</si>
  <si>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</si>
  <si>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</si>
  <si>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</si>
  <si>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</si>
  <si>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</si>
  <si>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</si>
  <si>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</si>
  <si>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</si>
  <si>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</si>
  <si>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</si>
  <si>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</si>
  <si>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</si>
  <si>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</si>
  <si>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</si>
  <si>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</si>
  <si>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</si>
  <si>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</si>
  <si>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</si>
  <si>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</si>
  <si>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</si>
  <si>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</si>
  <si>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</si>
  <si>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</si>
  <si>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</si>
  <si>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</si>
  <si>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</si>
  <si>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</si>
  <si>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</si>
  <si>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</si>
  <si>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</si>
  <si>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</si>
  <si>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</si>
  <si>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</si>
  <si>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</si>
  <si>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</si>
  <si>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</si>
  <si>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</si>
  <si>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</si>
  <si>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</si>
  <si>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</si>
  <si>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</si>
  <si>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</si>
  <si>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</si>
  <si>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</si>
  <si>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</si>
  <si>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</si>
  <si>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</si>
  <si>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</si>
  <si>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</si>
  <si>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</si>
  <si>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</si>
  <si>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</si>
  <si>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</si>
  <si>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</si>
  <si>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</si>
  <si>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</si>
  <si>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</si>
  <si>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</si>
  <si>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</si>
  <si>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</si>
  <si>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</si>
  <si>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</si>
  <si>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</si>
  <si>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</si>
  <si>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</si>
  <si>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</si>
  <si>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</si>
  <si>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</si>
  <si>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</si>
  <si>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</si>
  <si>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</si>
  <si>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</si>
  <si>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</si>
  <si>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</si>
  <si>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</si>
  <si>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</si>
  <si>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</si>
  <si>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</si>
  <si>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</si>
  <si>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</si>
  <si>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</si>
  <si>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</si>
  <si>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</si>
  <si>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</si>
  <si>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</si>
  <si>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</si>
  <si>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</si>
  <si>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</si>
  <si>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</si>
  <si>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</si>
  <si>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</si>
  <si>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</si>
  <si>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</si>
  <si>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</si>
  <si>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</si>
  <si>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</si>
  <si>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</si>
  <si>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</si>
  <si>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</si>
  <si>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</si>
  <si>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</si>
  <si>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</si>
  <si>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</si>
  <si>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</si>
  <si>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</si>
  <si>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</si>
  <si>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</si>
  <si>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</si>
  <si>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</si>
  <si>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</si>
  <si>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</si>
  <si>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</si>
  <si>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</si>
  <si>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</si>
  <si>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</si>
  <si>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</si>
  <si>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</si>
  <si>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</si>
  <si>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</si>
  <si>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</si>
  <si>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</si>
  <si>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</si>
  <si>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</si>
  <si>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</si>
  <si>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</si>
  <si>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</si>
  <si>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</si>
  <si>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</si>
  <si>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</si>
  <si>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</si>
  <si>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</si>
  <si>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</si>
  <si>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</si>
  <si>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</si>
  <si>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</si>
  <si>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</si>
  <si>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</si>
  <si>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</si>
  <si>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</si>
  <si>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</si>
  <si>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</si>
  <si>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</si>
  <si>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</si>
  <si>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</si>
  <si>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</si>
  <si>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</si>
  <si>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</si>
  <si>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</si>
  <si>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</si>
  <si>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</si>
  <si>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</si>
  <si>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</si>
  <si>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</si>
  <si>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</si>
  <si>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</si>
  <si>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</si>
  <si>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</si>
  <si>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</si>
  <si>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</si>
  <si>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</si>
  <si>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</si>
  <si>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</si>
  <si>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</si>
  <si>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</si>
  <si>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</si>
  <si>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</si>
  <si>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</si>
  <si>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</si>
  <si>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</si>
  <si>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</si>
  <si>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</si>
  <si>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</si>
  <si>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</si>
  <si>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</si>
  <si>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</si>
  <si>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</si>
  <si>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</si>
  <si>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</si>
  <si>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</si>
  <si>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</si>
  <si>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</si>
  <si>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</si>
  <si>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</si>
  <si>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</si>
  <si>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</si>
  <si>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</si>
  <si>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</si>
  <si>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</si>
  <si>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</si>
  <si>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</si>
  <si>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</si>
  <si>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</si>
  <si>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</si>
  <si>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</si>
  <si>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</si>
  <si>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</si>
  <si>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</si>
  <si>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</si>
  <si>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</si>
  <si>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</si>
  <si>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</si>
  <si>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</si>
  <si>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</si>
  <si>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</si>
  <si>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</si>
  <si>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</si>
  <si>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</si>
  <si>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</si>
  <si>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</si>
  <si>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</si>
  <si>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</si>
  <si>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</si>
  <si>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</si>
  <si>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</si>
  <si>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</si>
  <si>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</si>
  <si>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</si>
  <si>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</si>
  <si>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</si>
  <si>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</si>
  <si>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</si>
  <si>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</si>
  <si>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</si>
  <si>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</si>
  <si>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</si>
  <si>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</si>
  <si>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</si>
  <si>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</si>
  <si>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</si>
  <si>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</si>
  <si>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</si>
  <si>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</si>
  <si>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</si>
  <si>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</si>
  <si>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</si>
  <si>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</si>
  <si>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</si>
  <si>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</si>
  <si>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</si>
  <si>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</si>
  <si>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</si>
  <si>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</si>
  <si>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</si>
  <si>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</si>
  <si>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</si>
  <si>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</si>
  <si>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</si>
  <si>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</si>
  <si>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</si>
  <si>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</si>
  <si>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</si>
  <si>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</si>
  <si>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</si>
  <si>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</si>
  <si>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</si>
  <si>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</si>
  <si>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</si>
  <si>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</si>
  <si>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</si>
  <si>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</si>
  <si>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</si>
  <si>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</si>
  <si>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</si>
  <si>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</si>
  <si>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</si>
  <si>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</si>
  <si>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</si>
  <si>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</si>
  <si>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</si>
  <si>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</si>
  <si>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</si>
  <si>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</si>
  <si>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</si>
  <si>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</si>
  <si>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</si>
  <si>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</si>
  <si>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</si>
  <si>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</si>
  <si>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</si>
  <si>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</si>
  <si>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</si>
  <si>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</si>
  <si>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</si>
  <si>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</si>
  <si>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</si>
  <si>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</si>
  <si>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</si>
  <si>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</si>
  <si>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</si>
  <si>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</si>
  <si>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</si>
  <si>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</si>
  <si>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</si>
  <si>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</si>
  <si>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</si>
  <si>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</si>
  <si>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</si>
  <si>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</si>
  <si>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</si>
  <si>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</si>
  <si>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</si>
  <si>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</si>
  <si>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</si>
  <si>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</si>
  <si>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</si>
  <si>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</si>
  <si>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</si>
  <si>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</si>
  <si>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</si>
  <si>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</si>
  <si>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</si>
  <si>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</si>
  <si>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</si>
  <si>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</si>
  <si>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</si>
  <si>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</si>
  <si>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</si>
  <si>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</si>
  <si>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</si>
  <si>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</si>
  <si>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</si>
  <si>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</si>
  <si>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</si>
  <si>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</si>
  <si>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</si>
  <si>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</si>
  <si>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</si>
  <si>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</si>
  <si>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</si>
  <si>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</si>
  <si>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</si>
  <si>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</si>
  <si>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</si>
  <si>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</si>
  <si>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</si>
  <si>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</si>
  <si>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</si>
  <si>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</si>
  <si>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</si>
  <si>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</si>
  <si>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</si>
  <si>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</si>
  <si>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</si>
  <si>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</si>
  <si>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</si>
  <si>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</si>
  <si>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</si>
  <si>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</si>
  <si>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</si>
  <si>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</si>
  <si>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</si>
  <si>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</si>
  <si>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</si>
  <si>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</si>
  <si>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</si>
  <si>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</si>
  <si>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</si>
  <si>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</si>
  <si>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</si>
  <si>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</si>
  <si>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</si>
  <si>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</si>
  <si>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</si>
  <si>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</si>
  <si>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</si>
  <si>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</si>
  <si>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</si>
  <si>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</si>
  <si>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</si>
  <si>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</si>
  <si>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</si>
  <si>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</si>
  <si>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</si>
  <si>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</si>
  <si>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</si>
  <si>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</si>
  <si>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</si>
  <si>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</si>
  <si>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</si>
  <si>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</si>
  <si>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</si>
  <si>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</si>
  <si>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</si>
  <si>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</si>
  <si>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</si>
  <si>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</si>
  <si>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</si>
  <si>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</si>
  <si>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</si>
  <si>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</si>
  <si>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</si>
  <si>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</si>
  <si>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</si>
  <si>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</si>
  <si>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</si>
  <si>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</si>
  <si>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</si>
  <si>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</si>
  <si>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</si>
  <si>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</si>
  <si>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</si>
  <si>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</si>
  <si>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</si>
  <si>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</si>
  <si>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</si>
  <si>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</si>
  <si>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</si>
  <si>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</si>
  <si>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</si>
  <si>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</si>
  <si>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</si>
  <si>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</si>
  <si>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</si>
  <si>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</si>
  <si>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</si>
  <si>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</si>
  <si>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</si>
  <si>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</si>
  <si>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</si>
  <si>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</si>
  <si>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</si>
  <si>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</si>
  <si>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</si>
  <si>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</si>
  <si>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</si>
  <si>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</si>
  <si>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</si>
  <si>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</si>
  <si>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</si>
  <si>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</si>
  <si>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</si>
  <si>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</si>
  <si>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</si>
  <si>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</si>
  <si>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</si>
  <si>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</si>
  <si>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</si>
  <si>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</si>
  <si>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</si>
  <si>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</si>
  <si>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</si>
  <si>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</si>
  <si>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</si>
  <si>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</si>
  <si>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</si>
  <si>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</si>
  <si>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</si>
  <si>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</si>
  <si>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</si>
  <si>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</si>
  <si>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</si>
  <si>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</si>
  <si>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</si>
  <si>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</si>
  <si>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</si>
  <si>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</si>
  <si>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</si>
  <si>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</si>
  <si>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</si>
  <si>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</si>
  <si>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</si>
  <si>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</si>
  <si>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</si>
  <si>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</si>
  <si>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</si>
  <si>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</si>
  <si>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</si>
  <si>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</si>
  <si>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</si>
  <si>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</si>
  <si>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</si>
  <si>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</si>
  <si>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</si>
  <si>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</si>
  <si>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</si>
  <si>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</si>
  <si>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</si>
  <si>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</si>
  <si>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</si>
  <si>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</si>
  <si>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</si>
  <si>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</si>
  <si>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</si>
  <si>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</si>
  <si>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</si>
  <si>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</si>
  <si>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</si>
  <si>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</si>
  <si>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</si>
  <si>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</si>
  <si>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</si>
  <si>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</si>
  <si>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</si>
  <si>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</si>
  <si>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</si>
  <si>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</si>
  <si>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</si>
  <si>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</si>
  <si>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</si>
  <si>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</si>
  <si>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</si>
  <si>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</si>
  <si>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</si>
  <si>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</si>
  <si>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</si>
  <si>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</si>
  <si>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</si>
  <si>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</si>
  <si>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</si>
  <si>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</si>
  <si>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</si>
  <si>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</si>
  <si>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</si>
  <si>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</si>
  <si>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</si>
  <si>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</si>
  <si>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</si>
  <si>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</si>
  <si>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</si>
  <si>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</si>
  <si>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</si>
  <si>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</si>
  <si>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</si>
  <si>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</si>
  <si>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</si>
  <si>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</si>
  <si>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</si>
  <si>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</si>
  <si>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</si>
  <si>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</si>
  <si>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</si>
  <si>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</si>
  <si>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</si>
  <si>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</si>
  <si>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</si>
  <si>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</si>
  <si>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</si>
  <si>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</si>
  <si>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</si>
  <si>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</si>
  <si>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</si>
  <si>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</si>
  <si>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</si>
  <si>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</si>
  <si>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</si>
  <si>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</si>
  <si>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</si>
  <si>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</si>
  <si>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</si>
  <si>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</si>
  <si>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</si>
  <si>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</si>
  <si>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</si>
  <si>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</si>
  <si>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</si>
  <si>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</si>
  <si>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</si>
  <si>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</si>
  <si>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</si>
  <si>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</si>
  <si>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</si>
  <si>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</si>
  <si>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</si>
  <si>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</si>
  <si>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</si>
  <si>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</si>
  <si>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</si>
  <si>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</si>
  <si>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</si>
  <si>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</si>
  <si>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</si>
  <si>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</si>
  <si>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</si>
  <si>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</si>
  <si>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</si>
  <si>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</si>
  <si>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</si>
  <si>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</si>
  <si>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</si>
  <si>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</si>
  <si>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</si>
  <si>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</si>
  <si>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</si>
  <si>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</si>
  <si>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</si>
  <si>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</si>
  <si>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</si>
  <si>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</si>
  <si>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</si>
  <si>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</si>
  <si>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</si>
  <si>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</si>
  <si>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</si>
  <si>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</si>
  <si>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</si>
  <si>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</si>
  <si>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</si>
  <si>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</si>
  <si>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</si>
  <si>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</si>
  <si>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</si>
  <si>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</si>
  <si>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</si>
  <si>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</si>
  <si>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</si>
  <si>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</si>
  <si>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</si>
  <si>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</si>
  <si>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</si>
  <si>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</si>
  <si>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</si>
  <si>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</si>
  <si>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</si>
  <si>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</si>
  <si>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</si>
  <si>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</si>
  <si>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</si>
  <si>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</si>
  <si>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</si>
  <si>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</si>
  <si>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</si>
  <si>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</si>
  <si>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</si>
  <si>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</si>
  <si>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</si>
  <si>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</si>
  <si>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</si>
  <si>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</si>
  <si>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</si>
  <si>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</si>
  <si>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</si>
  <si>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</si>
  <si>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</si>
  <si>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</si>
  <si>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</si>
  <si>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</si>
  <si>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</si>
  <si>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</si>
  <si>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</si>
  <si>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</si>
  <si>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</si>
  <si>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</si>
  <si>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</si>
  <si>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</si>
  <si>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</si>
  <si>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</si>
  <si>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</si>
  <si>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</si>
  <si>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</si>
  <si>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</si>
  <si>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</si>
  <si>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</si>
  <si>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</si>
  <si>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</si>
  <si>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</si>
  <si>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</si>
  <si>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</si>
  <si>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</si>
  <si>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</si>
  <si>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</si>
  <si>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</si>
  <si>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</si>
  <si>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</si>
  <si>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</si>
  <si>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</si>
  <si>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</si>
  <si>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</si>
  <si>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</si>
  <si>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</si>
  <si>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</si>
  <si>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</si>
  <si>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</si>
  <si>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</si>
  <si>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</si>
  <si>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</si>
  <si>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</si>
  <si>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</si>
  <si>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</si>
  <si>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</si>
  <si>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</si>
  <si>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</si>
  <si>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</si>
  <si>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</si>
  <si>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</si>
  <si>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</si>
  <si>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</si>
  <si>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</si>
  <si>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</si>
  <si>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</si>
  <si>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</si>
  <si>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</si>
  <si>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</si>
  <si>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</si>
  <si>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</si>
  <si>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</si>
  <si>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</si>
  <si>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</si>
  <si>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</si>
  <si>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</si>
  <si>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</si>
  <si>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</si>
  <si>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</si>
  <si>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</si>
  <si>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</si>
  <si>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</si>
  <si>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</si>
  <si>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</si>
  <si>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</si>
  <si>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</si>
  <si>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</si>
  <si>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</si>
  <si>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</si>
  <si>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</si>
  <si>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</si>
  <si>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</si>
  <si>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</si>
  <si>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</si>
  <si>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</si>
  <si>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</si>
  <si>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</si>
  <si>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</si>
  <si>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</si>
  <si>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</si>
  <si>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</si>
  <si>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</si>
  <si>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</si>
  <si>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</si>
  <si>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</si>
  <si>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</si>
  <si>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</si>
  <si>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</si>
  <si>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</si>
  <si>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</si>
  <si>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</si>
  <si>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</si>
  <si>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</si>
  <si>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</si>
  <si>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</si>
  <si>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</si>
  <si>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</si>
  <si>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</si>
  <si>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</si>
  <si>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</si>
  <si>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</si>
  <si>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</si>
  <si>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</si>
  <si>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</si>
  <si>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</si>
  <si>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</si>
  <si>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</si>
  <si>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</si>
  <si>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</si>
  <si>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</si>
  <si>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</si>
  <si>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</si>
  <si>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</si>
  <si>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</si>
  <si>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</si>
  <si>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</si>
  <si>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</si>
  <si>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</si>
  <si>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</si>
  <si>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</si>
  <si>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</si>
  <si>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</si>
  <si>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</si>
  <si>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</si>
  <si>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</si>
  <si>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</si>
  <si>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</si>
  <si>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</si>
  <si>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</si>
  <si>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</si>
  <si>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</si>
  <si>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</si>
  <si>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</si>
  <si>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</si>
  <si>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</si>
  <si>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</si>
  <si>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</si>
  <si>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</si>
  <si>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</si>
  <si>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</si>
  <si>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</si>
  <si>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</si>
  <si>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</si>
  <si>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</si>
  <si>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</si>
  <si>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</si>
  <si>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</si>
  <si>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</si>
  <si>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</si>
  <si>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</si>
  <si>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</si>
  <si>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</si>
  <si>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</si>
  <si>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</si>
  <si>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</si>
  <si>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</si>
  <si>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</si>
  <si>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</si>
  <si>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</si>
  <si>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</si>
  <si>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</si>
  <si>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</si>
  <si>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</si>
  <si>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</si>
  <si>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</si>
  <si>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</si>
  <si>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</si>
  <si>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</si>
  <si>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</si>
  <si>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</si>
  <si>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</si>
  <si>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</si>
  <si>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</si>
  <si>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</si>
  <si>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</si>
  <si>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</si>
  <si>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</si>
  <si>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</si>
  <si>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</si>
  <si>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</si>
  <si>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</si>
  <si>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</si>
  <si>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</si>
  <si>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</si>
  <si>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</si>
  <si>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</si>
  <si>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</si>
  <si>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</si>
  <si>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</si>
  <si>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</si>
  <si>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</si>
  <si>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</si>
  <si>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</si>
  <si>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</si>
  <si>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</si>
  <si>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</si>
  <si>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</si>
  <si>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</si>
  <si>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</si>
  <si>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</si>
  <si>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</si>
  <si>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</si>
  <si>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</si>
  <si>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</si>
  <si>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</si>
  <si>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</si>
  <si>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</si>
  <si>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</si>
  <si>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</si>
  <si>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</si>
  <si>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</si>
  <si>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</si>
  <si>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</si>
  <si>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</si>
  <si>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</si>
  <si>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</si>
  <si>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</si>
  <si>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</si>
  <si>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</si>
  <si>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</si>
  <si>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</si>
  <si>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</si>
  <si>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</si>
  <si>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</si>
  <si>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</si>
  <si>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</si>
  <si>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</si>
  <si>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</si>
  <si>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</si>
  <si>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</si>
  <si>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</si>
  <si>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</si>
  <si>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</si>
  <si>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</si>
  <si>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</si>
  <si>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</si>
  <si>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</si>
  <si>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</si>
  <si>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</si>
  <si>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</si>
  <si>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</si>
  <si>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</si>
  <si>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</si>
  <si>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</si>
  <si>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</si>
  <si>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</si>
  <si>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</si>
  <si>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</si>
  <si>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</si>
  <si>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</si>
  <si>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</si>
  <si>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</si>
  <si>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</si>
  <si>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</si>
  <si>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</si>
  <si>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</si>
  <si>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</si>
  <si>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</si>
  <si>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</si>
  <si>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</si>
  <si>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</si>
  <si>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</si>
  <si>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</si>
  <si>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</si>
  <si>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</si>
  <si>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</si>
  <si>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</si>
  <si>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</si>
  <si>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</si>
  <si>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</si>
  <si>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</si>
  <si>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</si>
  <si>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</si>
  <si>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</si>
  <si>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</si>
  <si>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</si>
  <si>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</si>
  <si>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</si>
  <si>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</si>
  <si>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</si>
  <si>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</si>
  <si>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</si>
  <si>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</si>
  <si>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</si>
  <si>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</si>
  <si>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</si>
  <si>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</si>
  <si>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</si>
  <si>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</si>
  <si>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</si>
  <si>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</si>
  <si>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</si>
  <si>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</si>
  <si>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</si>
  <si>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</si>
  <si>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</si>
  <si>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</si>
  <si>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</si>
  <si>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</si>
  <si>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</si>
  <si>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</si>
  <si>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</si>
  <si>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</si>
  <si>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</si>
  <si>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</si>
  <si>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</si>
  <si>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</si>
  <si>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</si>
  <si>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</si>
  <si>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</si>
  <si>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</si>
  <si>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</si>
  <si>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</si>
  <si>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</si>
  <si>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</si>
  <si>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</si>
  <si>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</si>
  <si>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</si>
  <si>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</si>
  <si>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</si>
  <si>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</si>
  <si>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</si>
  <si>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</si>
  <si>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</si>
  <si>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</si>
  <si>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</si>
  <si>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</si>
  <si>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</si>
  <si>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</si>
  <si>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</si>
  <si>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</si>
  <si>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</si>
  <si>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</si>
  <si>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</si>
  <si>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</si>
  <si>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</si>
  <si>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</si>
  <si>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</si>
  <si>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</si>
  <si>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</si>
  <si>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</si>
  <si>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</si>
  <si>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</si>
  <si>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</si>
  <si>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</si>
  <si>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</si>
  <si>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</si>
  <si>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</si>
  <si>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</si>
  <si>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</si>
  <si>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</si>
  <si>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</si>
  <si>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</si>
  <si>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</si>
  <si>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</si>
  <si>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</si>
  <si>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</si>
  <si>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</si>
  <si>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</si>
  <si>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</si>
  <si>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</si>
  <si>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</si>
  <si>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</si>
  <si>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</si>
  <si>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</si>
  <si>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</si>
  <si>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</si>
  <si>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</si>
  <si>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</si>
  <si>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</si>
  <si>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</si>
  <si>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</si>
  <si>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</si>
  <si>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</si>
  <si>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</si>
  <si>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</si>
  <si>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</si>
  <si>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</si>
  <si>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</si>
  <si>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</si>
  <si>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</si>
  <si>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</si>
  <si>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</si>
  <si>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</si>
  <si>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</si>
  <si>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</si>
  <si>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</si>
  <si>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</si>
  <si>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</si>
  <si>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</si>
  <si>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</si>
  <si>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</si>
  <si>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</si>
  <si>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</si>
  <si>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</si>
  <si>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</si>
  <si>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</si>
  <si>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</si>
  <si>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</si>
  <si>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</si>
  <si>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</si>
  <si>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</si>
  <si>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</si>
  <si>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</si>
  <si>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</si>
  <si>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</si>
  <si>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</si>
  <si>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</si>
  <si>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</si>
  <si>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</si>
  <si>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</si>
  <si>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</si>
  <si>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</si>
  <si>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</si>
  <si>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</si>
  <si>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</si>
  <si>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</si>
  <si>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</si>
  <si>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</si>
  <si>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</si>
  <si>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</si>
  <si>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</si>
  <si>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</si>
  <si>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</si>
  <si>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</si>
  <si>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</si>
  <si>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</si>
  <si>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</si>
  <si>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</si>
  <si>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</si>
  <si>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</si>
  <si>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</si>
  <si>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</si>
  <si>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</si>
  <si>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</si>
  <si>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</si>
  <si>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</si>
  <si>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</si>
  <si>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</si>
  <si>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</si>
  <si>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</si>
  <si>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</si>
  <si>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</si>
  <si>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</si>
  <si>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</si>
  <si>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</si>
  <si>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</si>
  <si>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</si>
  <si>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</si>
  <si>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</si>
  <si>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</si>
  <si>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</si>
  <si>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</si>
  <si>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</si>
  <si>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</si>
  <si>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</si>
  <si>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</si>
  <si>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</si>
  <si>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</si>
  <si>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</si>
  <si>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</si>
  <si>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</si>
  <si>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</si>
  <si>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</si>
  <si>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</si>
  <si>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</si>
  <si>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</si>
  <si>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</si>
  <si>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</si>
  <si>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</si>
  <si>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</si>
  <si>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</si>
  <si>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</si>
  <si>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</si>
  <si>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</si>
  <si>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</si>
  <si>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</si>
  <si>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</si>
  <si>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</si>
  <si>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</si>
  <si>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</si>
  <si>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</si>
  <si>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</si>
  <si>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</si>
  <si>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</si>
  <si>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</si>
  <si>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</si>
  <si>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</si>
  <si>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</si>
  <si>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</si>
  <si>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</si>
  <si>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</si>
  <si>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</si>
  <si>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</si>
  <si>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</si>
  <si>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</si>
  <si>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</si>
  <si>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</si>
  <si>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</si>
  <si>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</si>
  <si>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</si>
  <si>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</si>
  <si>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</si>
  <si>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</si>
  <si>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</si>
  <si>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</si>
  <si>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</si>
  <si>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</si>
  <si>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</si>
  <si>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</si>
  <si>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</si>
  <si>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</si>
  <si>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</si>
  <si>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</si>
  <si>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</si>
  <si>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</si>
  <si>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</si>
  <si>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</si>
  <si>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</si>
  <si>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</si>
  <si>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</si>
  <si>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</si>
  <si>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</si>
  <si>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</si>
  <si>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</si>
  <si>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</si>
  <si>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</si>
  <si>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</si>
  <si>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</si>
  <si>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</si>
  <si>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</si>
  <si>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</si>
  <si>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</si>
  <si>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</si>
  <si>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</si>
  <si>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</si>
  <si>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</si>
  <si>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</si>
  <si>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</si>
  <si>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</si>
  <si>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</si>
  <si>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</si>
  <si>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</si>
  <si>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</si>
  <si>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</si>
  <si>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</si>
  <si>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</si>
  <si>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</si>
  <si>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</si>
  <si>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</si>
  <si>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</si>
  <si>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</si>
  <si>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</si>
  <si>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</si>
  <si>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</si>
  <si>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</si>
  <si>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</si>
  <si>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</si>
  <si>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</si>
  <si>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</si>
  <si>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</si>
  <si>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</si>
  <si>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</si>
  <si>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</si>
  <si>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</si>
  <si>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</si>
  <si>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</si>
  <si>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</si>
  <si>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</si>
  <si>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</si>
  <si>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</si>
  <si>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</si>
  <si>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</si>
  <si>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</si>
  <si>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</si>
  <si>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</si>
  <si>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</si>
  <si>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</si>
  <si>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</si>
  <si>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</si>
  <si>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</si>
  <si>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</si>
  <si>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</si>
  <si>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</si>
  <si>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</si>
  <si>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</si>
  <si>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</si>
  <si>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</si>
  <si>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</si>
  <si>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</si>
  <si>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</si>
  <si>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</si>
  <si>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</si>
  <si>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</si>
  <si>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</si>
  <si>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</si>
  <si>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</si>
  <si>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</si>
  <si>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</si>
  <si>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</si>
  <si>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</si>
  <si>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</si>
  <si>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</si>
  <si>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</si>
  <si>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</si>
  <si>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</si>
  <si>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</si>
  <si>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</si>
  <si>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</si>
  <si>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</si>
  <si>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</si>
  <si>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</si>
  <si>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</si>
  <si>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</si>
  <si>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</si>
  <si>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</si>
  <si>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</si>
  <si>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</si>
  <si>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</si>
  <si>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</si>
  <si>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</si>
  <si>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</si>
  <si>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</si>
  <si>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</si>
  <si>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</si>
  <si>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</si>
  <si>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</si>
  <si>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</si>
  <si>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</si>
  <si>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</si>
  <si>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</si>
  <si>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</si>
  <si>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</si>
  <si>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</si>
  <si>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</si>
  <si>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</si>
  <si>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</si>
  <si>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</si>
  <si>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</si>
  <si>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</si>
  <si>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</si>
  <si>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</si>
  <si>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</si>
  <si>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</si>
  <si>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</si>
  <si>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</si>
  <si>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</si>
  <si>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</si>
  <si>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</si>
  <si>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</si>
  <si>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</si>
  <si>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</si>
  <si>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</si>
  <si>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</si>
  <si>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</si>
  <si>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</si>
  <si>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</si>
  <si>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</si>
  <si>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</si>
  <si>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</si>
  <si>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</si>
  <si>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</si>
  <si>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</si>
  <si>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</si>
  <si>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</si>
  <si>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</si>
  <si>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</si>
  <si>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</si>
  <si>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</si>
  <si>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</si>
  <si>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</si>
  <si>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</si>
  <si>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</si>
  <si>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</si>
  <si>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</si>
  <si>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</si>
  <si>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</si>
  <si>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</si>
  <si>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</si>
  <si>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</si>
  <si>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</si>
  <si>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</si>
  <si>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</si>
  <si>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</si>
  <si>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</si>
  <si>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</si>
  <si>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</si>
  <si>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</si>
  <si>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</si>
  <si>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</si>
  <si>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</si>
  <si>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</si>
  <si>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</si>
  <si>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</si>
  <si>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</si>
  <si>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</si>
  <si>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</si>
  <si>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</si>
  <si>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</si>
  <si>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</si>
  <si>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</si>
  <si>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</si>
  <si>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</si>
  <si>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</si>
  <si>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</si>
  <si>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</si>
  <si>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</si>
  <si>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</si>
  <si>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</si>
  <si>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</si>
  <si>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</si>
  <si>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</si>
  <si>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</si>
  <si>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</si>
  <si>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</si>
  <si>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</si>
  <si>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</si>
  <si>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</si>
  <si>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</si>
  <si>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</si>
  <si>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</si>
  <si>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</si>
  <si>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</si>
  <si>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</si>
  <si>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</si>
  <si>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</si>
  <si>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</si>
  <si>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</si>
  <si>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</si>
  <si>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</si>
  <si>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</si>
  <si>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</si>
  <si>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</si>
  <si>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</si>
  <si>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</si>
  <si>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</si>
  <si>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</si>
  <si>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</si>
  <si>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</si>
  <si>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</si>
  <si>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</si>
  <si>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</si>
  <si>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</si>
  <si>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</si>
  <si>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</si>
  <si>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</si>
  <si>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</si>
  <si>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</si>
  <si>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</si>
  <si>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</si>
  <si>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</si>
  <si>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</si>
  <si>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</si>
  <si>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</si>
  <si>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</si>
  <si>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</si>
  <si>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</si>
  <si>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</si>
  <si>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</si>
  <si>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</si>
  <si>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</si>
  <si>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</si>
  <si>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</si>
  <si>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</si>
  <si>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</si>
  <si>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</si>
  <si>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</si>
  <si>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</si>
  <si>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</si>
  <si>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</si>
  <si>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</si>
  <si>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</si>
  <si>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</si>
  <si>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</si>
  <si>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</si>
  <si>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</si>
  <si>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</si>
  <si>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</si>
  <si>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</si>
  <si>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</si>
  <si>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</si>
  <si>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</si>
  <si>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</si>
  <si>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</si>
  <si>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</si>
  <si>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</si>
  <si>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</si>
  <si>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</si>
  <si>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</si>
  <si>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</si>
  <si>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</si>
  <si>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</si>
  <si>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</si>
  <si>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</si>
  <si>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</si>
  <si>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</si>
  <si>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</si>
  <si>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</si>
  <si>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</si>
  <si>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</si>
  <si>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</si>
  <si>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</si>
  <si>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</si>
  <si>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</si>
  <si>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</si>
  <si>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</si>
  <si>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</si>
  <si>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</si>
  <si>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</si>
  <si>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</si>
  <si>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</si>
  <si>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</si>
  <si>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</si>
  <si>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</si>
  <si>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</si>
  <si>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</si>
  <si>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</si>
  <si>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</si>
  <si>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</si>
  <si>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</si>
  <si>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</si>
  <si>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</si>
  <si>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</si>
  <si>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</si>
  <si>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</si>
  <si>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</si>
  <si>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</si>
  <si>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</si>
  <si>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</si>
  <si>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</si>
  <si>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</si>
  <si>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</si>
  <si>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</si>
  <si>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</si>
  <si>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</si>
  <si>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</si>
  <si>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</si>
  <si>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</si>
  <si>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</si>
  <si>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</si>
  <si>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</si>
  <si>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</si>
  <si>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</si>
  <si>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</si>
  <si>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</si>
  <si>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</si>
  <si>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</si>
  <si>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</si>
  <si>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</si>
  <si>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</si>
  <si>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</si>
  <si>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</si>
  <si>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</si>
  <si>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</si>
  <si>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</si>
  <si>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</si>
  <si>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</si>
  <si>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</si>
  <si>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</si>
  <si>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</si>
  <si>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</si>
  <si>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</si>
  <si>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</si>
  <si>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</si>
  <si>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</si>
  <si>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</si>
  <si>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</si>
  <si>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</si>
  <si>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</si>
  <si>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</si>
  <si>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</si>
  <si>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</si>
  <si>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</si>
  <si>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</si>
  <si>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</si>
  <si>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</si>
  <si>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</si>
  <si>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</si>
  <si>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</si>
  <si>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</si>
  <si>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</si>
  <si>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</si>
  <si>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</si>
  <si>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</si>
  <si>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</si>
  <si>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</si>
  <si>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</si>
  <si>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</si>
  <si>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</si>
  <si>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</si>
  <si>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</si>
  <si>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</si>
  <si>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</si>
  <si>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</si>
  <si>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</si>
  <si>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</si>
  <si>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</si>
  <si>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</si>
  <si>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</si>
  <si>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</si>
  <si>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</si>
  <si>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</si>
  <si>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</si>
  <si>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</si>
  <si>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</si>
  <si>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</si>
  <si>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</si>
  <si>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</si>
  <si>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</si>
  <si>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</si>
  <si>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</si>
  <si>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</si>
  <si>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</si>
  <si>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</si>
  <si>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</si>
  <si>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</si>
  <si>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</si>
  <si>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</si>
  <si>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</si>
  <si>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</si>
  <si>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</si>
  <si>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</si>
  <si>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</si>
  <si>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</si>
  <si>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</si>
  <si>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</si>
  <si>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</si>
  <si>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</si>
  <si>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</si>
  <si>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</si>
  <si>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</si>
  <si>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</si>
  <si>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</si>
  <si>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</si>
  <si>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</si>
  <si>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</si>
  <si>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</si>
  <si>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</si>
  <si>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</si>
  <si>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</si>
  <si>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</si>
  <si>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</si>
  <si>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</si>
  <si>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</si>
  <si>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</si>
  <si>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</si>
  <si>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</si>
  <si>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</si>
  <si>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</si>
  <si>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</si>
  <si>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</si>
  <si>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</si>
  <si>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</si>
  <si>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</si>
  <si>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</si>
  <si>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</si>
  <si>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</si>
  <si>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</si>
  <si>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</si>
  <si>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</si>
  <si>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</si>
  <si>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</si>
  <si>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</si>
  <si>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</si>
  <si>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</si>
  <si>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</si>
  <si>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</si>
  <si>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</si>
  <si>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</si>
  <si>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</si>
  <si>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</si>
  <si>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</si>
  <si>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</si>
  <si>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</si>
  <si>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</si>
  <si>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</si>
  <si>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</si>
  <si>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</si>
  <si>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</si>
  <si>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</si>
  <si>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</si>
  <si>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</si>
  <si>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</si>
  <si>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</si>
  <si>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</si>
  <si>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</si>
  <si>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</si>
  <si>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</si>
  <si>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</si>
  <si>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</si>
  <si>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</si>
  <si>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</si>
  <si>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</si>
  <si>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</si>
  <si>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</si>
  <si>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</si>
  <si>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</si>
  <si>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</si>
  <si>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</si>
  <si>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</si>
  <si>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</si>
  <si>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</si>
  <si>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</si>
  <si>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</si>
  <si>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</si>
  <si>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</si>
  <si>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</si>
  <si>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</si>
  <si>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</si>
  <si>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</si>
  <si>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</si>
  <si>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</si>
  <si>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</si>
  <si>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</si>
  <si>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</si>
  <si>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</si>
  <si>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</si>
  <si>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</si>
  <si>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</si>
  <si>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</si>
  <si>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</si>
  <si>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</si>
  <si>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</si>
  <si>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</si>
  <si>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</si>
  <si>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</si>
  <si>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</si>
  <si>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</si>
  <si>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</si>
  <si>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</si>
  <si>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</si>
  <si>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</si>
  <si>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</si>
  <si>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</si>
  <si>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</si>
  <si>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</si>
  <si>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</si>
  <si>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</si>
  <si>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</si>
  <si>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</si>
  <si>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</si>
  <si>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</si>
  <si>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</si>
  <si>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</si>
  <si>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</si>
  <si>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</si>
  <si>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</si>
  <si>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</si>
  <si>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</si>
  <si>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</si>
  <si>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</si>
  <si>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</si>
  <si>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</si>
  <si>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</si>
  <si>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</si>
  <si>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</si>
  <si>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</si>
  <si>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</si>
  <si>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</si>
  <si>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</si>
  <si>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</si>
  <si>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</si>
  <si>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</si>
  <si>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</si>
  <si>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</si>
  <si>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</si>
  <si>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</si>
  <si>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</si>
  <si>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</si>
  <si>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</si>
  <si>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</si>
  <si>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</si>
  <si>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</si>
  <si>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</si>
  <si>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</si>
  <si>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</si>
  <si>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</si>
  <si>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</si>
  <si>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</si>
  <si>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</si>
  <si>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</si>
  <si>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</si>
  <si>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</si>
  <si>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</si>
  <si>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</si>
  <si>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</si>
  <si>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</si>
  <si>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</si>
  <si>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</si>
  <si>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</si>
  <si>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</si>
  <si>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</si>
  <si>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</si>
  <si>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</si>
  <si>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</si>
  <si>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</si>
  <si>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</si>
  <si>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</si>
  <si>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</si>
  <si>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</si>
  <si>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</si>
  <si>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</si>
  <si>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</si>
  <si>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</si>
  <si>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</si>
  <si>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</si>
  <si>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</si>
  <si>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</si>
  <si>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</si>
  <si>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</si>
  <si>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</si>
  <si>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</si>
  <si>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</si>
  <si>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</si>
  <si>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</si>
  <si>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</si>
  <si>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</si>
  <si>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</si>
  <si>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</si>
  <si>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</si>
  <si>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</si>
  <si>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</si>
  <si>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</si>
  <si>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</si>
  <si>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</si>
  <si>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</si>
  <si>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</si>
  <si>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</si>
  <si>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</si>
  <si>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</si>
  <si>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</si>
  <si>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</si>
  <si>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</si>
  <si>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</si>
  <si>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</si>
  <si>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</si>
  <si>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</si>
  <si>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</si>
  <si>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</si>
  <si>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</si>
  <si>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</si>
  <si>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</si>
  <si>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</si>
  <si>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</si>
  <si>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</si>
  <si>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</si>
  <si>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</si>
  <si>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</si>
  <si>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</si>
  <si>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</si>
  <si>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</si>
  <si>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</si>
  <si>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</si>
  <si>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</si>
  <si>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</si>
  <si>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</si>
  <si>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</si>
  <si>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</si>
  <si>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</si>
  <si>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</si>
  <si>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</si>
  <si>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</si>
  <si>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</si>
  <si>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</si>
  <si>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</si>
  <si>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</si>
  <si>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</si>
  <si>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</si>
  <si>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</si>
  <si>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</si>
  <si>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</si>
  <si>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</si>
  <si>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</si>
  <si>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</si>
  <si>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</si>
  <si>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</si>
  <si>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</si>
  <si>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</si>
  <si>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</si>
  <si>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</si>
  <si>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</si>
  <si>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</si>
  <si>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</si>
  <si>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</si>
  <si>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</si>
  <si>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</si>
  <si>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</si>
  <si>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</si>
  <si>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</si>
  <si>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</si>
  <si>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</si>
  <si>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</si>
  <si>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</si>
  <si>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</si>
  <si>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</si>
  <si>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</si>
  <si>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</si>
  <si>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</si>
  <si>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</si>
  <si>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</si>
  <si>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</si>
  <si>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</si>
  <si>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</si>
  <si>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</si>
  <si>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</si>
  <si>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</si>
  <si>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</si>
  <si>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</si>
  <si>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</si>
  <si>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</si>
  <si>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</si>
  <si>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</si>
  <si>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</si>
  <si>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</si>
  <si>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</si>
  <si>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</si>
  <si>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</si>
  <si>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</si>
  <si>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</si>
  <si>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</si>
  <si>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</si>
  <si>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</si>
  <si>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</si>
  <si>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</si>
  <si>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</si>
  <si>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</si>
  <si>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</si>
  <si>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</si>
  <si>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</si>
  <si>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</si>
  <si>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</si>
  <si>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</si>
  <si>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</si>
  <si>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</si>
  <si>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</si>
  <si>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</si>
  <si>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</si>
  <si>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</si>
  <si>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</si>
  <si>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</si>
  <si>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</si>
  <si>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</si>
  <si>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</si>
  <si>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</si>
  <si>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</si>
  <si>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</si>
  <si>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</si>
  <si>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</si>
  <si>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</si>
  <si>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</si>
  <si>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</si>
  <si>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</si>
  <si>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</si>
  <si>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</si>
  <si>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</si>
  <si>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</si>
  <si>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</si>
  <si>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</si>
  <si>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</si>
  <si>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</si>
  <si>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</si>
  <si>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</si>
  <si>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</si>
  <si>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</si>
  <si>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</si>
  <si>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</si>
  <si>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</si>
  <si>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</si>
  <si>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</si>
  <si>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</si>
  <si>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</si>
  <si>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</si>
  <si>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</si>
  <si>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</si>
  <si>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</si>
  <si>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</si>
  <si>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</si>
  <si>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</si>
  <si>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</si>
  <si>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</si>
  <si>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</si>
  <si>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</si>
  <si>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</si>
  <si>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</si>
  <si>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</si>
  <si>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</si>
  <si>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</si>
  <si>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</si>
  <si>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</si>
  <si>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</si>
  <si>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</si>
  <si>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</si>
  <si>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</si>
  <si>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</si>
  <si>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</si>
  <si>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</si>
  <si>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</si>
  <si>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</si>
  <si>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</si>
  <si>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</si>
  <si>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</si>
  <si>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</si>
  <si>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</si>
  <si>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</si>
  <si>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</si>
  <si>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</si>
  <si>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</si>
  <si>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</si>
  <si>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</si>
  <si>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</si>
  <si>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</si>
  <si>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</si>
  <si>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</si>
  <si>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</si>
  <si>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</si>
  <si>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</si>
  <si>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</si>
  <si>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</si>
  <si>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</si>
  <si>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</si>
  <si>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</si>
  <si>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</si>
  <si>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</si>
  <si>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</si>
  <si>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</si>
  <si>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</si>
  <si>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</si>
  <si>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</si>
  <si>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</si>
  <si>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</si>
  <si>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</si>
  <si>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</si>
  <si>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</si>
  <si>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</si>
  <si>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</si>
  <si>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</si>
  <si>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</si>
  <si>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</si>
  <si>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</si>
  <si>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</si>
  <si>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</si>
  <si>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</si>
  <si>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</si>
  <si>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</si>
  <si>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</si>
  <si>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</si>
  <si>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</si>
  <si>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</si>
  <si>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</si>
  <si>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</si>
  <si>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</si>
  <si>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</si>
  <si>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</si>
  <si>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</si>
  <si>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</si>
  <si>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</si>
  <si>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</si>
  <si>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</si>
  <si>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</si>
  <si>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</si>
  <si>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</si>
  <si>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</si>
  <si>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</si>
  <si>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</si>
  <si>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</si>
  <si>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</si>
  <si>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</si>
  <si>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</si>
  <si>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</si>
  <si>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</si>
  <si>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</si>
  <si>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</si>
  <si>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</si>
  <si>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</si>
  <si>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</si>
  <si>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</si>
  <si>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</si>
  <si>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</si>
  <si>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</si>
  <si>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</si>
  <si>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</si>
  <si>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</si>
  <si>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</si>
  <si>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</si>
  <si>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</si>
  <si>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</si>
  <si>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</si>
  <si>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</si>
  <si>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</si>
  <si>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</si>
  <si>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</si>
  <si>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</si>
  <si>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</si>
  <si>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</si>
  <si>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</si>
  <si>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</si>
  <si>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</si>
  <si>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</si>
  <si>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</si>
  <si>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</si>
  <si>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</si>
  <si>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</si>
  <si>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</si>
  <si>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</si>
  <si>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</si>
  <si>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</si>
  <si>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</si>
  <si>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</si>
  <si>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</si>
  <si>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</si>
  <si>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</si>
  <si>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</si>
  <si>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</si>
  <si>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</si>
  <si>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</si>
  <si>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</si>
  <si>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</si>
  <si>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</si>
  <si>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</si>
  <si>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</si>
  <si>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</si>
  <si>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</si>
  <si>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</si>
  <si>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</si>
  <si>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</si>
  <si>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</si>
  <si>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</si>
  <si>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</si>
  <si>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</si>
  <si>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</si>
  <si>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</si>
  <si>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</si>
  <si>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</si>
  <si>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</si>
  <si>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</si>
  <si>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</si>
  <si>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</si>
  <si>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</si>
  <si>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</si>
  <si>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</si>
  <si>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</si>
  <si>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</si>
  <si>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</si>
  <si>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</si>
  <si>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</si>
  <si>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</si>
  <si>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</si>
  <si>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</si>
  <si>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</si>
  <si>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</si>
  <si>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</si>
  <si>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</si>
  <si>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</si>
  <si>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</si>
  <si>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</si>
  <si>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</si>
  <si>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</si>
  <si>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</si>
  <si>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</si>
  <si>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</si>
  <si>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</si>
  <si>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</si>
  <si>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</si>
  <si>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</si>
  <si>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</si>
  <si>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</si>
  <si>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</si>
  <si>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</si>
  <si>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</si>
  <si>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</si>
  <si>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</si>
  <si>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</si>
  <si>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</si>
  <si>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</si>
  <si>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</si>
  <si>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</si>
  <si>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</si>
  <si>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</si>
  <si>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</si>
  <si>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</si>
  <si>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</si>
  <si>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</si>
  <si>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</si>
  <si>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</si>
  <si>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</si>
  <si>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</si>
  <si>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</si>
  <si>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</si>
  <si>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</si>
  <si>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</si>
  <si>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</si>
  <si>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</si>
  <si>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</si>
  <si>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</si>
  <si>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</si>
  <si>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</si>
  <si>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</si>
  <si>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</si>
  <si>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</si>
  <si>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</si>
  <si>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</si>
  <si>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</si>
  <si>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</si>
  <si>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</si>
  <si>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</si>
  <si>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</si>
  <si>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</si>
  <si>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</si>
  <si>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</si>
  <si>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</si>
  <si>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</si>
  <si>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</si>
  <si>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</si>
  <si>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</si>
  <si>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</si>
  <si>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</si>
  <si>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</si>
  <si>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</si>
  <si>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</si>
  <si>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</si>
  <si>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</si>
  <si>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</si>
  <si>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</si>
  <si>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</si>
  <si>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</si>
  <si>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</si>
  <si>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</si>
  <si>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</si>
  <si>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</si>
  <si>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</si>
  <si>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</si>
  <si>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</si>
  <si>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</si>
  <si>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</si>
  <si>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</si>
  <si>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</si>
  <si>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</si>
  <si>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</si>
  <si>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</si>
  <si>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</si>
  <si>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</si>
  <si>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</si>
  <si>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</si>
  <si>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</si>
  <si>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</si>
  <si>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</si>
  <si>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</si>
  <si>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</si>
  <si>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</si>
  <si>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</si>
  <si>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</si>
  <si>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</si>
  <si>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</si>
  <si>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</si>
  <si>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</si>
  <si>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</si>
  <si>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</si>
  <si>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</si>
  <si>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</si>
  <si>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</si>
  <si>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</si>
  <si>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</si>
  <si>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</si>
  <si>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</si>
  <si>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</si>
  <si>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</si>
  <si>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</si>
  <si>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</si>
  <si>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</si>
  <si>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</si>
  <si>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</si>
  <si>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</si>
  <si>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</si>
  <si>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</si>
  <si>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</si>
  <si>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</si>
  <si>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</si>
  <si>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</si>
  <si>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</si>
  <si>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</si>
  <si>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</si>
  <si>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</si>
  <si>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</si>
  <si>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</si>
  <si>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</si>
  <si>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</si>
  <si>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</si>
  <si>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</si>
  <si>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</si>
  <si>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</si>
  <si>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</si>
  <si>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</si>
  <si>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</si>
  <si>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</si>
  <si>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</si>
  <si>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</si>
  <si>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</si>
  <si>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</si>
  <si>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</si>
  <si>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</si>
  <si>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</si>
  <si>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</si>
  <si>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</si>
  <si>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</si>
  <si>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</si>
  <si>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</si>
  <si>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</si>
  <si>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</si>
  <si>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</si>
  <si>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</si>
  <si>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</si>
  <si>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</si>
  <si>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</si>
  <si>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</si>
  <si>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</si>
  <si>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</si>
  <si>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</si>
  <si>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</si>
  <si>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</si>
  <si>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</si>
  <si>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</si>
  <si>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</si>
  <si>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</si>
  <si>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</si>
  <si>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</si>
  <si>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</si>
  <si>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</si>
  <si>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</si>
  <si>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</si>
  <si>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</si>
  <si>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</si>
  <si>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</si>
  <si>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</si>
  <si>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</si>
  <si>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</si>
  <si>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</si>
  <si>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</si>
  <si>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</si>
  <si>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</si>
  <si>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</si>
  <si>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</si>
  <si>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</si>
  <si>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</si>
  <si>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</si>
  <si>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</si>
  <si>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</si>
  <si>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</si>
  <si>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</si>
  <si>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</si>
  <si>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</si>
  <si>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</si>
  <si>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</si>
  <si>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</si>
  <si>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</si>
  <si>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</si>
  <si>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</si>
  <si>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</si>
  <si>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</si>
  <si>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</si>
  <si>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</si>
  <si>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</si>
  <si>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</si>
  <si>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</si>
  <si>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</si>
  <si>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</si>
  <si>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</si>
  <si>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</si>
  <si>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</si>
  <si>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</si>
  <si>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</si>
  <si>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</si>
  <si>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</si>
  <si>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</si>
  <si>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</si>
  <si>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</si>
  <si>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</si>
  <si>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</si>
  <si>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</si>
  <si>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</si>
  <si>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</si>
  <si>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</si>
  <si>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</si>
  <si>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</si>
  <si>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</si>
  <si>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</si>
  <si>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</si>
  <si>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</si>
  <si>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</si>
  <si>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</si>
  <si>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</si>
  <si>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</si>
  <si>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</si>
  <si>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</si>
  <si>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</si>
  <si>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</si>
  <si>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</si>
  <si>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</si>
  <si>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</si>
  <si>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</si>
  <si>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</si>
  <si>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</si>
  <si>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</si>
  <si>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</si>
  <si>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</si>
  <si>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</si>
  <si>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</si>
  <si>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</si>
  <si>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</si>
  <si>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</si>
  <si>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</si>
  <si>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</si>
  <si>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</si>
  <si>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</si>
  <si>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</si>
  <si>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</si>
  <si>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</si>
  <si>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</si>
  <si>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</si>
  <si>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</si>
  <si>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</si>
  <si>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</si>
  <si>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</si>
  <si>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</si>
  <si>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</si>
  <si>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</si>
  <si>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</si>
  <si>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</si>
  <si>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</si>
  <si>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</si>
  <si>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</si>
  <si>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</si>
  <si>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</si>
  <si>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</si>
  <si>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</si>
  <si>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</si>
  <si>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</si>
  <si>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</si>
  <si>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</si>
  <si>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</si>
  <si>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</si>
  <si>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</si>
  <si>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</si>
  <si>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</si>
  <si>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</si>
  <si>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</si>
  <si>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</si>
  <si>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</si>
  <si>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</si>
  <si>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</si>
  <si>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</si>
  <si>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</si>
  <si>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</si>
  <si>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</si>
  <si>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</si>
  <si>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</si>
  <si>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</si>
  <si>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</si>
  <si>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</si>
  <si>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</si>
  <si>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</si>
  <si>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</si>
  <si>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</si>
  <si>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</si>
  <si>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</si>
  <si>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</si>
  <si>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</si>
  <si>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</si>
  <si>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</si>
  <si>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</si>
  <si>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</si>
  <si>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</si>
  <si>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</si>
  <si>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</si>
  <si>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</si>
  <si>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</si>
  <si>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</si>
  <si>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</si>
  <si>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</si>
  <si>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</si>
  <si>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</si>
  <si>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</si>
  <si>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</si>
  <si>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</si>
  <si>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</si>
  <si>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</si>
  <si>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</si>
  <si>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</si>
  <si>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</si>
  <si>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</si>
  <si>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</si>
  <si>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</si>
  <si>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</si>
  <si>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</si>
  <si>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</si>
  <si>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</si>
  <si>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</si>
  <si>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</si>
  <si>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</si>
  <si>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</si>
  <si>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</si>
  <si>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</si>
  <si>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</si>
  <si>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</si>
  <si>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</si>
  <si>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</si>
  <si>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</si>
  <si>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</si>
  <si>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</si>
  <si>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</si>
  <si>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</si>
  <si>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</si>
  <si>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</si>
  <si>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</si>
  <si>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</si>
  <si>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</si>
  <si>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</si>
  <si>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</si>
  <si>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</si>
  <si>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</si>
  <si>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</si>
  <si>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</si>
  <si>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</si>
  <si>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</si>
  <si>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</si>
  <si>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</si>
  <si>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</si>
  <si>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</si>
  <si>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</si>
  <si>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</si>
  <si>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</si>
  <si>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</si>
  <si>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</si>
  <si>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</si>
  <si>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</si>
  <si>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</si>
  <si>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</si>
  <si>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</si>
  <si>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</si>
  <si>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</si>
  <si>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</si>
  <si>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</si>
  <si>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</si>
  <si>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</si>
  <si>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</si>
  <si>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</si>
  <si>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</si>
  <si>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</si>
  <si>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</si>
  <si>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</si>
  <si>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</si>
  <si>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</si>
  <si>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</si>
  <si>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</si>
  <si>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</si>
  <si>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</si>
  <si>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</si>
  <si>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</si>
  <si>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</si>
  <si>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</si>
  <si>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</si>
  <si>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</si>
  <si>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</si>
  <si>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</si>
  <si>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</si>
  <si>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</si>
  <si>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</si>
  <si>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</si>
  <si>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</si>
  <si>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</si>
  <si>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</si>
  <si>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</si>
  <si>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</si>
  <si>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</si>
  <si>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</si>
  <si>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</si>
  <si>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</si>
  <si>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</si>
  <si>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</si>
  <si>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</si>
  <si>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</si>
  <si>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</si>
  <si>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</si>
  <si>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</si>
  <si>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</si>
  <si>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</si>
  <si>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</si>
  <si>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</si>
  <si>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</si>
  <si>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</si>
  <si>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</si>
  <si>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</si>
  <si>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</si>
  <si>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</si>
  <si>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</si>
  <si>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</si>
  <si>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</si>
  <si>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</si>
  <si>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</si>
  <si>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</si>
  <si>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</si>
  <si>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</si>
  <si>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</si>
  <si>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</si>
  <si>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</si>
  <si>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</si>
  <si>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</si>
  <si>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</si>
  <si>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</si>
  <si>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</si>
  <si>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</si>
  <si>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</si>
  <si>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</si>
  <si>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</si>
  <si>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</si>
  <si>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</si>
  <si>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</si>
  <si>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</si>
  <si>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</si>
  <si>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</si>
  <si>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</si>
  <si>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</si>
  <si>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</si>
  <si>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</si>
  <si>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</si>
  <si>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</si>
  <si>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</si>
  <si>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</si>
  <si>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</si>
  <si>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</si>
  <si>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</si>
  <si>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</si>
  <si>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</si>
  <si>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</si>
  <si>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</si>
  <si>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</si>
  <si>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</si>
  <si>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</si>
  <si>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</si>
  <si>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</si>
  <si>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</si>
  <si>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</si>
  <si>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</si>
  <si>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</si>
  <si>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</si>
  <si>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</si>
  <si>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</si>
  <si>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</si>
  <si>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</si>
  <si>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</si>
  <si>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</si>
  <si>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</si>
  <si>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</si>
  <si>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</si>
  <si>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</si>
  <si>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</si>
  <si>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</si>
  <si>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</si>
  <si>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</si>
  <si>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</si>
  <si>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</si>
  <si>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</si>
  <si>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</si>
  <si>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</si>
  <si>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</si>
  <si>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</si>
  <si>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</si>
  <si>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</si>
  <si>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</si>
  <si>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</si>
  <si>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</si>
  <si>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</si>
  <si>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</si>
  <si>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</si>
  <si>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</si>
  <si>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</si>
  <si>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</si>
  <si>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</si>
  <si>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</si>
  <si>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</si>
  <si>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</si>
  <si>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</si>
  <si>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</si>
  <si>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</si>
  <si>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</si>
  <si>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</si>
  <si>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</si>
  <si>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</si>
  <si>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</si>
  <si>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</si>
  <si>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</si>
  <si>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</si>
  <si>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</si>
  <si>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</si>
  <si>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</si>
  <si>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</si>
  <si>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</si>
  <si>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</si>
  <si>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</si>
  <si>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</si>
  <si>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</si>
  <si>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</si>
  <si>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</si>
  <si>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</si>
  <si>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</si>
  <si>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</si>
  <si>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</si>
  <si>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</si>
  <si>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</si>
  <si>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</si>
  <si>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</si>
  <si>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</si>
  <si>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</si>
  <si>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</si>
  <si>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</si>
  <si>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</si>
  <si>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</si>
  <si>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</si>
  <si>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</si>
  <si>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</si>
  <si>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</si>
  <si>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</si>
  <si>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</si>
  <si>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</si>
  <si>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</si>
  <si>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</si>
  <si>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</si>
  <si>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</si>
  <si>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</si>
  <si>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</si>
  <si>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</si>
  <si>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</si>
  <si>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</si>
  <si>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</si>
  <si>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</si>
  <si>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</si>
  <si>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</si>
  <si>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</si>
  <si>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</si>
  <si>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</si>
  <si>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</si>
  <si>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</si>
  <si>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</si>
  <si>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</si>
  <si>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</si>
  <si>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</si>
  <si>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</si>
  <si>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</si>
  <si>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</si>
  <si>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</si>
  <si>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</si>
  <si>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</si>
  <si>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</si>
  <si>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</si>
  <si>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</si>
  <si>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</si>
  <si>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</si>
  <si>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</si>
  <si>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</si>
  <si>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</si>
  <si>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</si>
  <si>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</si>
  <si>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</si>
  <si>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</si>
  <si>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</si>
  <si>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</si>
  <si>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</si>
  <si>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</si>
  <si>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</si>
  <si>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</si>
  <si>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</si>
  <si>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</si>
  <si>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</si>
  <si>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</si>
  <si>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</si>
  <si>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</si>
  <si>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</si>
  <si>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</si>
  <si>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</si>
  <si>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</si>
  <si>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</si>
  <si>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</si>
  <si>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</si>
  <si>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</si>
  <si>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</si>
  <si>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</si>
  <si>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</si>
  <si>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</si>
  <si>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</si>
  <si>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</si>
  <si>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</si>
  <si>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</si>
  <si>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</si>
  <si>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</si>
  <si>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</si>
  <si>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</si>
  <si>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</si>
  <si>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</si>
  <si>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</si>
  <si>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</si>
  <si>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</si>
  <si>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</si>
  <si>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</si>
  <si>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</si>
  <si>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</si>
  <si>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</si>
  <si>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</si>
  <si>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</si>
  <si>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</si>
  <si>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</si>
  <si>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</si>
  <si>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</si>
  <si>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</si>
  <si>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</si>
  <si>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</si>
  <si>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</si>
  <si>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</si>
  <si>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</si>
  <si>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</si>
  <si>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</si>
  <si>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</si>
  <si>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</si>
  <si>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</si>
  <si>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</si>
  <si>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</si>
  <si>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</si>
  <si>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</si>
  <si>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</si>
  <si>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</si>
  <si>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</si>
  <si>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</si>
  <si>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</si>
  <si>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</si>
  <si>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</si>
  <si>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</si>
  <si>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</si>
  <si>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</si>
  <si>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</si>
  <si>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</si>
  <si>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</si>
  <si>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</si>
  <si>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</si>
  <si>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</si>
  <si>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</si>
  <si>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</si>
  <si>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</si>
  <si>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</si>
  <si>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</si>
  <si>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</si>
  <si>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</si>
  <si>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</si>
  <si>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</si>
  <si>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</si>
  <si>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</si>
  <si>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</si>
  <si>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</si>
  <si>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</si>
  <si>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</si>
  <si>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</si>
  <si>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</si>
  <si>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</si>
  <si>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</si>
  <si>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</si>
  <si>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</si>
  <si>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</si>
  <si>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</si>
  <si>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</si>
  <si>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</si>
  <si>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</si>
  <si>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</si>
  <si>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</si>
  <si>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</si>
  <si>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</si>
  <si>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</si>
  <si>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</si>
  <si>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</si>
  <si>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</si>
  <si>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</si>
  <si>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</si>
  <si>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</si>
  <si>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</si>
  <si>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</si>
  <si>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</si>
  <si>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</si>
  <si>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</si>
  <si>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</si>
  <si>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</si>
  <si>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</si>
  <si>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</si>
  <si>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</si>
  <si>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</si>
  <si>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</si>
  <si>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</si>
  <si>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</si>
  <si>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</si>
  <si>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</si>
  <si>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</si>
  <si>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</si>
  <si>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</si>
  <si>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</si>
  <si>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</si>
  <si>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</si>
  <si>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</si>
  <si>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</si>
  <si>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</si>
  <si>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</si>
  <si>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</si>
  <si>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</si>
  <si>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</si>
  <si>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</si>
  <si>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</si>
  <si>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</si>
  <si>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</si>
  <si>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</si>
  <si>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</si>
  <si>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</si>
  <si>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</si>
  <si>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</si>
  <si>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</si>
  <si>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</si>
  <si>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</si>
  <si>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</si>
  <si>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</si>
  <si>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</si>
  <si>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</si>
  <si>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</si>
  <si>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</si>
  <si>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</si>
  <si>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</si>
  <si>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</si>
  <si>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</si>
  <si>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</si>
  <si>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</si>
  <si>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</si>
  <si>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</si>
  <si>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</si>
  <si>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</si>
  <si>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</si>
  <si>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</si>
  <si>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</si>
  <si>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</si>
  <si>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</si>
  <si>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</si>
  <si>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</si>
  <si>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</si>
  <si>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</si>
  <si>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</si>
  <si>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</si>
  <si>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</si>
  <si>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</si>
  <si>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</si>
  <si>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</si>
  <si>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</si>
  <si>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</si>
  <si>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</si>
  <si>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</si>
  <si>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</si>
  <si>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</si>
  <si>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</si>
  <si>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</si>
  <si>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</si>
  <si>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</si>
  <si>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</si>
  <si>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</si>
  <si>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</si>
  <si>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</si>
  <si>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</si>
  <si>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</si>
  <si>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</si>
  <si>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</si>
  <si>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</si>
  <si>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</si>
  <si>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</si>
  <si>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</si>
  <si>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</si>
  <si>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</si>
  <si>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</si>
  <si>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</si>
  <si>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</si>
  <si>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</si>
  <si>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</si>
  <si>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</si>
  <si>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</si>
  <si>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</si>
  <si>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</si>
  <si>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</si>
  <si>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</si>
  <si>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</si>
  <si>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</si>
  <si>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</si>
  <si>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</si>
  <si>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</si>
  <si>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</si>
  <si>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</si>
  <si>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</si>
  <si>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</si>
  <si>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</si>
  <si>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</si>
  <si>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</si>
  <si>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</si>
  <si>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</si>
  <si>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</si>
  <si>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</si>
  <si>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</si>
  <si>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</si>
  <si>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</si>
  <si>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</si>
  <si>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</si>
  <si>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</si>
  <si>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</si>
  <si>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</si>
  <si>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</si>
  <si>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</si>
  <si>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</si>
  <si>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</si>
  <si>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</si>
  <si>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</si>
  <si>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</si>
  <si>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</si>
  <si>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</si>
  <si>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</si>
  <si>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</si>
  <si>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</si>
  <si>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</si>
  <si>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</si>
  <si>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</si>
  <si>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</si>
  <si>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</si>
  <si>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</si>
  <si>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</si>
  <si>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</si>
  <si>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</si>
  <si>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</si>
  <si>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</si>
  <si>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</si>
  <si>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</si>
  <si>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</si>
  <si>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</si>
  <si>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</si>
  <si>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</si>
  <si>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</si>
  <si>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</si>
  <si>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</si>
  <si>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</si>
  <si>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</si>
  <si>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</si>
  <si>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</si>
  <si>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</si>
  <si>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</si>
  <si>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</si>
  <si>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</si>
  <si>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</si>
  <si>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</si>
  <si>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</si>
  <si>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</si>
  <si>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</si>
  <si>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</si>
  <si>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</si>
  <si>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</si>
  <si>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</si>
  <si>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</si>
  <si>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</si>
  <si>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</si>
  <si>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</si>
  <si>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</si>
  <si>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</si>
  <si>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</si>
  <si>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</si>
  <si>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</si>
  <si>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</si>
  <si>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</si>
  <si>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</si>
  <si>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</si>
  <si>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</si>
  <si>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</si>
  <si>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</si>
  <si>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</si>
  <si>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</si>
  <si>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</si>
  <si>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</si>
  <si>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</si>
  <si>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</si>
  <si>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</si>
  <si>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</si>
  <si>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</si>
  <si>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</si>
  <si>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</si>
  <si>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</si>
  <si>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</si>
  <si>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</si>
  <si>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</si>
  <si>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</si>
  <si>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</si>
  <si>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</si>
  <si>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</si>
  <si>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</si>
  <si>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</si>
  <si>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</si>
  <si>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</si>
  <si>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</si>
  <si>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</si>
  <si>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</si>
  <si>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</si>
  <si>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</si>
  <si>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</si>
  <si>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</si>
  <si>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</si>
  <si>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</si>
  <si>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</si>
  <si>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</si>
  <si>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</si>
  <si>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</si>
  <si>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</si>
  <si>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</si>
  <si>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</si>
  <si>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</si>
  <si>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</si>
  <si>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</si>
  <si>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</si>
  <si>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</si>
  <si>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</si>
  <si>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</si>
  <si>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</si>
  <si>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</si>
  <si>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</si>
  <si>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</si>
  <si>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</si>
  <si>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</si>
  <si>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</si>
  <si>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</si>
  <si>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</si>
  <si>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</si>
  <si>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</si>
  <si>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</si>
  <si>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</si>
  <si>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</si>
  <si>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</si>
  <si>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</si>
  <si>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</si>
  <si>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</si>
  <si>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</si>
  <si>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</si>
  <si>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</si>
  <si>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</si>
  <si>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</si>
  <si>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</si>
  <si>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</si>
  <si>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</si>
  <si>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</si>
  <si>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</si>
  <si>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</si>
  <si>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</si>
  <si>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</si>
  <si>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</si>
  <si>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</si>
  <si>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</si>
  <si>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</si>
  <si>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</si>
  <si>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</si>
  <si>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</si>
  <si>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</si>
  <si>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</si>
  <si>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</si>
  <si>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</si>
  <si>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</si>
  <si>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</si>
  <si>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</si>
  <si>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</si>
  <si>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</si>
  <si>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</si>
  <si>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</si>
  <si>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</si>
  <si>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</si>
  <si>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</si>
  <si>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</si>
  <si>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</si>
  <si>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</si>
  <si>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</si>
  <si>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</si>
  <si>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</si>
  <si>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</si>
  <si>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</si>
  <si>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</si>
  <si>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</si>
  <si>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</si>
  <si>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</si>
  <si>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</si>
  <si>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</si>
  <si>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</si>
  <si>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</si>
  <si>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</si>
  <si>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</si>
  <si>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</si>
  <si>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</si>
  <si>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</si>
  <si>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</si>
  <si>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</si>
  <si>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</si>
  <si>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</si>
  <si>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</si>
  <si>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</si>
  <si>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</si>
  <si>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</si>
  <si>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</si>
  <si>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</si>
  <si>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</si>
  <si>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</si>
  <si>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</si>
  <si>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</si>
  <si>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</si>
  <si>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</si>
  <si>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</si>
  <si>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</si>
  <si>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</si>
  <si>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</si>
  <si>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</si>
  <si>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</si>
  <si>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</si>
  <si>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</si>
  <si>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</si>
  <si>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</si>
  <si>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</si>
  <si>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</si>
  <si>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</si>
  <si>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</si>
  <si>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</si>
  <si>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</si>
  <si>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</si>
  <si>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</si>
  <si>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</si>
  <si>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</si>
  <si>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</si>
  <si>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</si>
  <si>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</si>
  <si>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</si>
  <si>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</si>
  <si>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</si>
  <si>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</si>
  <si>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</si>
  <si>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</si>
  <si>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</si>
  <si>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</si>
  <si>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</si>
  <si>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</si>
  <si>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</si>
  <si>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</si>
  <si>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</si>
  <si>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</si>
  <si>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</si>
  <si>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</si>
  <si>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</si>
  <si>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</si>
  <si>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</si>
  <si>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</si>
  <si>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</si>
  <si>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</si>
  <si>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</si>
  <si>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</si>
  <si>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</si>
  <si>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</si>
  <si>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</si>
  <si>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</si>
  <si>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</si>
  <si>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</si>
  <si>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</si>
  <si>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</si>
  <si>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</si>
  <si>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</si>
  <si>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</si>
  <si>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</si>
  <si>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</si>
  <si>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</si>
  <si>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</si>
  <si>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</si>
  <si>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</si>
  <si>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</si>
  <si>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</si>
  <si>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</si>
  <si>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</si>
  <si>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</si>
  <si>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</si>
  <si>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</si>
  <si>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</si>
  <si>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</si>
  <si>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</si>
  <si>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</si>
  <si>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</si>
  <si>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</si>
  <si>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</si>
  <si>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</si>
  <si>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</si>
  <si>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</si>
  <si>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</si>
  <si>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</si>
  <si>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</si>
  <si>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</si>
  <si>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</si>
  <si>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</si>
  <si>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</si>
  <si>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</si>
  <si>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</si>
  <si>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</si>
  <si>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</si>
  <si>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</si>
  <si>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</si>
  <si>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</si>
  <si>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</si>
  <si>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</si>
  <si>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</si>
  <si>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</si>
  <si>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</si>
  <si>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</si>
  <si>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</si>
  <si>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</si>
  <si>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</si>
  <si>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</si>
  <si>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</si>
  <si>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</si>
  <si>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</si>
  <si>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</si>
  <si>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</si>
  <si>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</si>
  <si>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</si>
  <si>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</si>
  <si>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</si>
  <si>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</si>
  <si>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</si>
  <si>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</si>
  <si>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</si>
  <si>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</si>
  <si>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</si>
  <si>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</si>
  <si>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</si>
  <si>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</si>
  <si>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</si>
  <si>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</si>
  <si>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</si>
  <si>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</si>
  <si>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</si>
  <si>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</si>
  <si>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</si>
  <si>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</si>
  <si>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</si>
  <si>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</si>
  <si>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</si>
  <si>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</si>
  <si>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</si>
  <si>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</si>
  <si>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</si>
  <si>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</si>
  <si>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</si>
  <si>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</si>
  <si>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</si>
  <si>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</si>
  <si>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</si>
  <si>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</si>
  <si>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</si>
  <si>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</si>
  <si>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</si>
  <si>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</si>
  <si>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</si>
  <si>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</si>
  <si>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</si>
  <si>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</si>
  <si>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</si>
  <si>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</si>
  <si>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</si>
  <si>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</si>
  <si>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</si>
  <si>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</si>
  <si>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</si>
  <si>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</si>
  <si>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</si>
  <si>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</si>
  <si>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</si>
  <si>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</si>
  <si>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</si>
  <si>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</si>
  <si>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</si>
  <si>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</si>
  <si>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</si>
  <si>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</si>
  <si>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</si>
  <si>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</si>
  <si>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</si>
  <si>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</si>
  <si>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</si>
  <si>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</si>
  <si>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</si>
  <si>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</si>
  <si>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</si>
  <si>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</si>
  <si>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</si>
  <si>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</si>
  <si>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</si>
  <si>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</si>
  <si>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</si>
  <si>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</si>
  <si>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</si>
  <si>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</si>
  <si>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</si>
  <si>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</si>
  <si>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</si>
  <si>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</si>
  <si>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</si>
  <si>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</si>
  <si>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</si>
  <si>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</si>
  <si>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</si>
  <si>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</si>
  <si>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</si>
  <si>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</si>
  <si>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</si>
  <si>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</si>
  <si>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</si>
  <si>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</si>
  <si>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</si>
  <si>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</si>
  <si>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</si>
  <si>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</si>
  <si>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</si>
  <si>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</si>
  <si>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</si>
  <si>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</si>
  <si>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</si>
  <si>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</si>
  <si>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</si>
  <si>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</si>
  <si>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</si>
  <si>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</si>
  <si>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</si>
  <si>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</si>
  <si>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</si>
  <si>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</si>
  <si>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</si>
  <si>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</si>
  <si>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</si>
  <si>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</si>
  <si>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</si>
  <si>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</si>
  <si>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</si>
  <si>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</si>
  <si>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</si>
  <si>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</si>
  <si>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</si>
  <si>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</si>
  <si>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</si>
  <si>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</si>
  <si>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</si>
  <si>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</si>
  <si>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</si>
  <si>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</si>
  <si>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</si>
  <si>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</si>
  <si>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</si>
  <si>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</si>
  <si>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</si>
  <si>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</si>
  <si>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</si>
  <si>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</si>
  <si>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</si>
  <si>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</si>
  <si>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</si>
  <si>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</si>
  <si>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</si>
  <si>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</si>
  <si>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</si>
  <si>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</si>
  <si>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</si>
  <si>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</si>
  <si>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</si>
  <si>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</si>
  <si>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</si>
  <si>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</si>
  <si>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</si>
  <si>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</si>
  <si>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</si>
  <si>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</si>
  <si>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</si>
  <si>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</si>
  <si>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</si>
  <si>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</si>
  <si>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</si>
  <si>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</si>
  <si>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</si>
  <si>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</si>
  <si>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</si>
  <si>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</si>
  <si>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</si>
  <si>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</si>
  <si>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</si>
  <si>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</si>
  <si>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</si>
  <si>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</si>
  <si>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</si>
  <si>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</si>
  <si>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</si>
  <si>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</si>
  <si>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</si>
  <si>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</si>
  <si>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</si>
  <si>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</si>
  <si>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</si>
  <si>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</si>
  <si>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</si>
  <si>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</si>
  <si>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</si>
  <si>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</si>
  <si>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</si>
  <si>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</si>
  <si>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</si>
  <si>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</si>
  <si>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</si>
  <si>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</si>
  <si>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</si>
  <si>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</si>
  <si>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</si>
  <si>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</si>
  <si>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</si>
  <si>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</si>
  <si>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</si>
  <si>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</si>
  <si>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</si>
  <si>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</si>
  <si>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</si>
  <si>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</si>
  <si>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</si>
  <si>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</si>
  <si>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</si>
  <si>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</si>
  <si>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</si>
  <si>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</si>
  <si>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</si>
  <si>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</si>
  <si>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</si>
  <si>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</si>
  <si>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</si>
  <si>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</si>
  <si>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</si>
  <si>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</si>
  <si>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</si>
  <si>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</si>
  <si>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</si>
  <si>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</si>
  <si>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</si>
  <si>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</si>
  <si>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</si>
  <si>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</si>
  <si>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</si>
  <si>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</si>
  <si>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</si>
  <si>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</si>
  <si>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</si>
  <si>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</si>
  <si>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</si>
  <si>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</si>
  <si>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</si>
  <si>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</si>
  <si>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</si>
  <si>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</si>
  <si>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</si>
  <si>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</si>
  <si>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</si>
  <si>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</si>
  <si>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</si>
  <si>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</si>
  <si>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</si>
  <si>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</si>
  <si>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</si>
  <si>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</si>
  <si>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</si>
  <si>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</si>
  <si>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</si>
  <si>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</si>
  <si>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</si>
  <si>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</si>
  <si>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</si>
  <si>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</si>
  <si>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</si>
  <si>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</si>
  <si>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</si>
  <si>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</si>
  <si>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</si>
  <si>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</si>
  <si>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</si>
  <si>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</si>
  <si>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</si>
  <si>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</si>
  <si>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</si>
  <si>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</si>
  <si>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</si>
  <si>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</si>
  <si>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</si>
  <si>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</si>
  <si>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</si>
  <si>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</si>
  <si>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</si>
  <si>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</si>
  <si>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</si>
  <si>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</si>
  <si>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</si>
  <si>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</si>
  <si>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</si>
  <si>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</si>
  <si>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</si>
  <si>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</si>
  <si>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</si>
  <si>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</si>
  <si>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</si>
  <si>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</si>
  <si>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</si>
  <si>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</si>
  <si>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</si>
  <si>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</si>
  <si>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</si>
  <si>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</si>
  <si>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</si>
  <si>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</si>
  <si>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</si>
  <si>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</si>
  <si>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</si>
  <si>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</si>
  <si>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</si>
  <si>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</si>
  <si>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</si>
  <si>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</si>
  <si>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</si>
  <si>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</si>
  <si>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</si>
  <si>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</si>
  <si>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</si>
  <si>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</si>
  <si>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</si>
  <si>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</si>
  <si>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</si>
  <si>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</si>
  <si>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</si>
  <si>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</si>
  <si>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</si>
  <si>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</si>
  <si>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</si>
  <si>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</si>
  <si>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</si>
  <si>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</si>
  <si>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</si>
  <si>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</si>
  <si>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</si>
  <si>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</si>
  <si>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</si>
  <si>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</si>
  <si>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</si>
  <si>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</si>
  <si>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</si>
  <si>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</si>
  <si>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</si>
  <si>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</si>
  <si>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</si>
  <si>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</si>
  <si>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</si>
  <si>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</si>
  <si>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</si>
  <si>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</si>
  <si>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</si>
  <si>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</si>
  <si>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</si>
  <si>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</si>
  <si>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</si>
  <si>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</si>
  <si>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</si>
  <si>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</si>
  <si>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</si>
  <si>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</si>
  <si>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</si>
  <si>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</si>
  <si>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</si>
  <si>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</si>
  <si>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</si>
  <si>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</si>
  <si>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</si>
  <si>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</si>
  <si>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</si>
  <si>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</si>
  <si>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</si>
  <si>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</si>
  <si>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</si>
  <si>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</si>
  <si>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</si>
  <si>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</si>
  <si>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</si>
  <si>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</si>
  <si>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</si>
  <si>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</si>
  <si>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</si>
  <si>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</si>
  <si>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</si>
  <si>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</si>
  <si>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</si>
  <si>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</si>
  <si>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</si>
  <si>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</si>
  <si>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</si>
  <si>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</si>
  <si>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</si>
  <si>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</si>
  <si>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</si>
  <si>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</si>
  <si>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</si>
  <si>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</si>
  <si>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</si>
  <si>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</si>
  <si>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</si>
  <si>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</si>
  <si>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</si>
  <si>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</si>
  <si>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</si>
  <si>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</si>
  <si>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</si>
  <si>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</si>
  <si>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</si>
  <si>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</si>
  <si>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</si>
  <si>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</si>
  <si>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</si>
  <si>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</si>
  <si>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</si>
  <si>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</si>
  <si>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</si>
  <si>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</si>
  <si>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</si>
  <si>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</si>
  <si>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</si>
  <si>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</si>
  <si>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</si>
  <si>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</si>
  <si>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</si>
  <si>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</si>
  <si>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</si>
  <si>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</si>
  <si>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</si>
  <si>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</si>
  <si>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</si>
  <si>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</si>
  <si>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</si>
  <si>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</si>
  <si>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</si>
  <si>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</si>
  <si>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</si>
  <si>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</si>
  <si>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</si>
  <si>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</si>
  <si>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</si>
  <si>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</si>
  <si>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</si>
  <si>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</si>
  <si>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</si>
  <si>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</si>
  <si>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</si>
  <si>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</si>
  <si>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</si>
  <si>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</si>
  <si>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</si>
  <si>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</si>
  <si>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</si>
  <si>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</si>
  <si>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</si>
  <si>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</si>
  <si>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</si>
  <si>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</si>
  <si>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</si>
  <si>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</si>
  <si>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</si>
  <si>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</si>
  <si>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</si>
  <si>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</si>
  <si>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</si>
  <si>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</si>
  <si>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</si>
  <si>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</si>
  <si>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</si>
  <si>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</si>
  <si>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</si>
  <si>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</si>
  <si>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</si>
  <si>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</si>
  <si>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</si>
  <si>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</si>
  <si>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</si>
  <si>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</si>
  <si>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</si>
  <si>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</si>
  <si>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</si>
  <si>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</si>
  <si>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</si>
  <si>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</si>
  <si>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</si>
  <si>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</si>
  <si>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</si>
  <si>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</si>
  <si>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</si>
  <si>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</si>
  <si>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</si>
  <si>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</si>
  <si>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</si>
  <si>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</si>
  <si>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</si>
  <si>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</si>
  <si>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</si>
  <si>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</si>
  <si>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</si>
  <si>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</si>
  <si>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</si>
  <si>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</si>
  <si>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</si>
  <si>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</si>
  <si>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</si>
  <si>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</si>
  <si>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</si>
  <si>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</si>
  <si>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</si>
  <si>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</si>
  <si>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</si>
  <si>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</si>
  <si>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</si>
  <si>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</si>
  <si>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</si>
  <si>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</si>
  <si>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</si>
  <si>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</si>
  <si>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</si>
  <si>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</si>
  <si>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</si>
  <si>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</si>
  <si>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</si>
  <si>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</si>
  <si>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</si>
  <si>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</si>
  <si>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</si>
  <si>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</si>
  <si>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</si>
  <si>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</si>
  <si>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</si>
  <si>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</si>
  <si>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</si>
  <si>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</si>
  <si>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</si>
  <si>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</si>
  <si>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</si>
  <si>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</si>
  <si>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</si>
  <si>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</si>
  <si>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</si>
  <si>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</si>
  <si>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</si>
  <si>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</si>
  <si>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</si>
  <si>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</si>
  <si>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</si>
  <si>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</si>
  <si>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</si>
  <si>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</si>
  <si>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</si>
  <si>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</si>
  <si>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</si>
  <si>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</si>
  <si>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</si>
  <si>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</si>
  <si>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</si>
  <si>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</si>
  <si>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</si>
  <si>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</si>
  <si>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</si>
  <si>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</si>
  <si>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</si>
  <si>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</si>
  <si>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</si>
  <si>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</si>
  <si>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</si>
  <si>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</si>
  <si>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</si>
  <si>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</si>
  <si>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</si>
  <si>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</si>
  <si>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</si>
  <si>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</si>
  <si>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</si>
  <si>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</si>
  <si>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</si>
  <si>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</si>
  <si>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</si>
  <si>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</si>
  <si>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</si>
  <si>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</si>
  <si>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</si>
  <si>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</si>
  <si>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</si>
  <si>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</si>
  <si>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</si>
  <si>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</si>
  <si>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</si>
  <si>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</si>
  <si>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</si>
  <si>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</si>
  <si>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</si>
  <si>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</si>
  <si>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</si>
  <si>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</si>
  <si>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</si>
  <si>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</si>
  <si>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</si>
  <si>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</si>
  <si>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</si>
  <si>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</si>
  <si>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</si>
  <si>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</si>
  <si>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</si>
  <si>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</si>
  <si>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</si>
  <si>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</si>
  <si>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</si>
  <si>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</si>
  <si>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</si>
  <si>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</si>
  <si>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</si>
  <si>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</si>
  <si>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</si>
  <si>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</si>
  <si>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</si>
  <si>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</si>
  <si>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</si>
  <si>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</si>
  <si>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</si>
  <si>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</si>
  <si>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</si>
  <si>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</si>
  <si>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</si>
  <si>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</si>
  <si>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</si>
  <si>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</si>
  <si>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</si>
  <si>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</si>
  <si>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</si>
  <si>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</si>
  <si>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</si>
  <si>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</si>
  <si>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</si>
  <si>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</si>
  <si>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</si>
  <si>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</si>
  <si>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</si>
  <si>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</si>
  <si>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</si>
  <si>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</si>
  <si>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</si>
  <si>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</si>
  <si>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</si>
  <si>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</si>
  <si>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</si>
  <si>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</si>
  <si>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</si>
  <si>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</si>
  <si>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</si>
  <si>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</si>
  <si>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</si>
  <si>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</si>
  <si>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</si>
  <si>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</si>
  <si>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</si>
  <si>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</si>
  <si>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</si>
  <si>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</si>
  <si>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</si>
  <si>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</si>
  <si>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</si>
  <si>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</si>
  <si>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</si>
  <si>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</si>
  <si>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</si>
  <si>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</si>
  <si>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</si>
  <si>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</si>
  <si>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</si>
  <si>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</si>
  <si>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</si>
  <si>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</si>
  <si>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</si>
  <si>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</si>
  <si>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</si>
  <si>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</si>
  <si>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</si>
  <si>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</si>
  <si>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</si>
  <si>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</si>
  <si>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</si>
  <si>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</si>
  <si>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</si>
  <si>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</si>
  <si>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</si>
  <si>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</si>
  <si>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</si>
  <si>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</si>
  <si>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</si>
  <si>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</si>
  <si>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</si>
  <si>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</si>
  <si>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</si>
  <si>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</si>
  <si>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</si>
  <si>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</si>
  <si>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</si>
  <si>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</si>
  <si>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</si>
  <si>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</si>
  <si>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</si>
  <si>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</si>
  <si>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</si>
  <si>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</si>
  <si>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</si>
  <si>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</si>
  <si>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</si>
  <si>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</si>
  <si>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</si>
  <si>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</si>
  <si>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</si>
  <si>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</si>
  <si>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</si>
  <si>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</si>
  <si>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</si>
  <si>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</si>
  <si>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</si>
  <si>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</si>
  <si>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</si>
  <si>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</si>
  <si>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</si>
  <si>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</si>
  <si>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</si>
  <si>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</si>
  <si>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</si>
  <si>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</si>
  <si>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</si>
  <si>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</si>
  <si>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</si>
  <si>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</si>
  <si>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</si>
  <si>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</si>
  <si>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</si>
  <si>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</si>
  <si>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</si>
  <si>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</si>
  <si>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</si>
  <si>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</si>
  <si>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</si>
  <si>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</si>
  <si>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</si>
  <si>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</si>
  <si>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</si>
  <si>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</si>
  <si>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</si>
  <si>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</si>
  <si>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</si>
  <si>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</si>
  <si>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</si>
  <si>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</si>
  <si>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</si>
  <si>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</si>
  <si>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</si>
  <si>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</si>
  <si>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</si>
  <si>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</si>
  <si>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</si>
  <si>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</si>
  <si>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</si>
  <si>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</si>
  <si>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</si>
  <si>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</si>
  <si>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</si>
  <si>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</si>
  <si>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</si>
  <si>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</si>
  <si>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</si>
  <si>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</si>
  <si>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</si>
  <si>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</si>
  <si>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</si>
  <si>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</si>
  <si>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</si>
  <si>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</si>
  <si>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</si>
  <si>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</si>
  <si>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</si>
  <si>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</si>
  <si>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</si>
  <si>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</si>
  <si>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</si>
  <si>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</si>
  <si>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</si>
  <si>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</si>
  <si>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</si>
  <si>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</si>
  <si>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</si>
  <si>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</si>
  <si>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</si>
  <si>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</si>
  <si>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</si>
  <si>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</si>
  <si>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</si>
  <si>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</si>
  <si>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</si>
  <si>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</si>
  <si>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</si>
  <si>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</si>
  <si>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</si>
  <si>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</si>
  <si>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</si>
  <si>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</si>
  <si>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</si>
  <si>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</si>
  <si>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</si>
  <si>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</si>
  <si>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</si>
  <si>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</si>
  <si>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</si>
  <si>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</si>
  <si>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</si>
  <si>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</si>
  <si>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</si>
  <si>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</si>
  <si>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</si>
  <si>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</si>
  <si>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</si>
  <si>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</si>
  <si>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</si>
  <si>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</si>
  <si>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</si>
  <si>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</si>
  <si>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</si>
  <si>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</si>
  <si>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</si>
  <si>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</si>
  <si>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</si>
  <si>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</si>
  <si>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</si>
  <si>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</si>
  <si>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</si>
  <si>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</si>
  <si>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</si>
  <si>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</si>
  <si>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</si>
  <si>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</si>
  <si>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</si>
  <si>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</si>
  <si>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</si>
  <si>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</si>
  <si>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</si>
  <si>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</si>
  <si>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</si>
  <si>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</si>
  <si>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</si>
  <si>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</si>
  <si>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</si>
  <si>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</si>
  <si>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</si>
  <si>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</si>
  <si>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</si>
  <si>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</si>
  <si>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</si>
  <si>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</si>
  <si>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</si>
  <si>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</si>
  <si>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</si>
  <si>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</si>
  <si>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</si>
  <si>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</si>
  <si>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</si>
  <si>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</si>
  <si>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</si>
  <si>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</si>
  <si>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</si>
  <si>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</si>
  <si>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</si>
  <si>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</si>
  <si>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</si>
  <si>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</si>
  <si>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</si>
  <si>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</si>
  <si>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</si>
  <si>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</si>
  <si>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</si>
  <si>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</si>
  <si>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</si>
  <si>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</si>
  <si>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</si>
  <si>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</si>
  <si>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</si>
  <si>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</si>
  <si>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</si>
  <si>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</si>
  <si>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</si>
  <si>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</si>
  <si>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</si>
  <si>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</si>
  <si>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</si>
  <si>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</si>
  <si>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</si>
  <si>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</si>
  <si>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</si>
  <si>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</si>
  <si>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</si>
  <si>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</si>
  <si>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</si>
  <si>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</si>
  <si>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</si>
  <si>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</si>
  <si>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</si>
  <si>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</si>
  <si>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</si>
  <si>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</si>
  <si>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</si>
  <si>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</si>
  <si>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</si>
  <si>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</si>
  <si>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</si>
  <si>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</si>
  <si>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</si>
  <si>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</si>
  <si>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</si>
  <si>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</si>
  <si>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</si>
  <si>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</si>
  <si>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</si>
  <si>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</si>
  <si>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</si>
  <si>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</si>
  <si>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</si>
  <si>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</si>
  <si>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</si>
  <si>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</si>
  <si>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</si>
  <si>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</si>
  <si>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</si>
  <si>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</si>
  <si>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</si>
  <si>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</si>
  <si>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</si>
  <si>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</si>
  <si>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</si>
  <si>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</si>
  <si>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</si>
  <si>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</si>
  <si>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</si>
  <si>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</si>
  <si>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</si>
  <si>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</si>
  <si>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</si>
  <si>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</si>
  <si>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</si>
  <si>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</si>
  <si>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</si>
  <si>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</si>
  <si>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</si>
  <si>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</si>
  <si>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</si>
  <si>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</si>
  <si>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</si>
  <si>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</si>
  <si>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</si>
  <si>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</si>
  <si>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</si>
  <si>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</si>
  <si>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</si>
  <si>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</si>
  <si>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</si>
  <si>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</si>
  <si>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</si>
  <si>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</si>
  <si>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</si>
  <si>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</si>
  <si>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</si>
  <si>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</si>
  <si>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</si>
  <si>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</si>
  <si>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</si>
  <si>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</si>
  <si>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</si>
  <si>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</si>
  <si>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</si>
  <si>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</si>
  <si>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</si>
  <si>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</si>
  <si>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</si>
  <si>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</si>
  <si>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</si>
  <si>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</si>
  <si>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</si>
  <si>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</si>
  <si>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</si>
  <si>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</si>
  <si>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</si>
  <si>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</si>
  <si>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</si>
  <si>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</si>
  <si>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</si>
  <si>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</si>
  <si>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</si>
  <si>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</si>
  <si>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</si>
  <si>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</si>
  <si>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</si>
  <si>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</si>
  <si>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</si>
  <si>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</si>
  <si>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</si>
  <si>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</si>
  <si>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</si>
  <si>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</si>
  <si>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</si>
  <si>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</si>
  <si>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</si>
  <si>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</si>
  <si>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</si>
  <si>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</si>
  <si>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</si>
  <si>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</si>
  <si>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</si>
  <si>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</si>
  <si>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</si>
  <si>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</si>
  <si>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</si>
  <si>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</si>
  <si>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</si>
  <si>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</si>
  <si>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</si>
  <si>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</si>
  <si>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</si>
  <si>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</si>
  <si>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</si>
  <si>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</si>
  <si>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</si>
  <si>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</si>
  <si>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</si>
  <si>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</si>
  <si>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</si>
  <si>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</si>
  <si>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</si>
  <si>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</si>
  <si>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</si>
  <si>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</si>
  <si>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</si>
  <si>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</si>
  <si>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</si>
  <si>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</si>
  <si>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</si>
  <si>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</si>
  <si>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</si>
  <si>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</si>
  <si>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</si>
  <si>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</si>
  <si>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</si>
  <si>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</si>
  <si>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</si>
  <si>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</si>
  <si>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</si>
  <si>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</si>
  <si>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</si>
  <si>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</si>
  <si>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</si>
  <si>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</si>
  <si>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</si>
  <si>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</si>
  <si>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</si>
  <si>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</si>
  <si>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</si>
  <si>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</si>
  <si>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</si>
  <si>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</si>
  <si>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</si>
  <si>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</si>
  <si>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</si>
  <si>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</si>
  <si>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</si>
  <si>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</si>
  <si>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</si>
  <si>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</si>
  <si>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</si>
  <si>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</si>
  <si>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</si>
  <si>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</si>
  <si>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</si>
  <si>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</si>
  <si>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</si>
  <si>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</si>
  <si>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</si>
  <si>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</si>
  <si>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</si>
  <si>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</si>
  <si>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</si>
  <si>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</si>
  <si>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</si>
  <si>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</si>
  <si>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</si>
  <si>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</si>
  <si>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</si>
  <si>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</si>
  <si>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</si>
  <si>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</si>
  <si>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</si>
  <si>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</si>
  <si>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</si>
  <si>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</si>
  <si>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</si>
  <si>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</si>
  <si>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</si>
  <si>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</si>
  <si>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</si>
  <si>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</si>
  <si>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</si>
  <si>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</si>
  <si>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</si>
  <si>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</si>
  <si>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</si>
  <si>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</si>
  <si>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</si>
  <si>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</si>
  <si>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</si>
  <si>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</si>
  <si>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</si>
  <si>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</si>
  <si>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</si>
  <si>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</si>
  <si>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</si>
  <si>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</si>
  <si>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</si>
  <si>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</si>
  <si>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</si>
  <si>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</si>
  <si>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</si>
  <si>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</si>
  <si>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</si>
  <si>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</si>
  <si>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</si>
  <si>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</si>
  <si>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</si>
  <si>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</si>
  <si>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</si>
  <si>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</si>
  <si>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</si>
  <si>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</si>
  <si>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</si>
  <si>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</si>
  <si>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</si>
  <si>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</si>
  <si>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</si>
  <si>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</si>
  <si>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</si>
  <si>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</si>
  <si>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</si>
  <si>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</si>
  <si>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</si>
  <si>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</si>
  <si>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</si>
  <si>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</si>
  <si>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</si>
  <si>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</si>
  <si>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</si>
  <si>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</si>
  <si>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</si>
  <si>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</si>
  <si>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</si>
  <si>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</si>
  <si>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</si>
  <si>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</si>
  <si>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</si>
  <si>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</si>
  <si>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</si>
  <si>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</si>
  <si>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</si>
  <si>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</si>
  <si>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</si>
  <si>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</si>
  <si>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</si>
  <si>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</si>
  <si>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</si>
  <si>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</si>
  <si>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</si>
  <si>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</si>
  <si>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</si>
  <si>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</si>
  <si>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</si>
  <si>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</si>
  <si>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</si>
  <si>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</si>
  <si>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</si>
  <si>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</si>
  <si>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</si>
  <si>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</si>
  <si>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</si>
  <si>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</si>
  <si>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</si>
  <si>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</si>
  <si>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</si>
  <si>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</si>
  <si>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</si>
  <si>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</si>
  <si>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</si>
  <si>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</si>
  <si>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</si>
  <si>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</si>
  <si>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</si>
  <si>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</si>
  <si>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</si>
  <si>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</si>
  <si>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</si>
  <si>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</si>
  <si>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</si>
  <si>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</si>
  <si>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</si>
  <si>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</si>
  <si>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</si>
  <si>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</si>
  <si>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</si>
  <si>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</si>
  <si>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</si>
  <si>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</si>
  <si>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</si>
  <si>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</si>
  <si>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</si>
  <si>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</si>
  <si>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</si>
  <si>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</si>
  <si>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</si>
  <si>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</si>
  <si>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</si>
  <si>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</si>
  <si>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</si>
  <si>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</si>
  <si>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</si>
  <si>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</si>
  <si>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</si>
  <si>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</si>
  <si>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</si>
  <si>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</si>
  <si>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</si>
  <si>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</si>
  <si>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</si>
  <si>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</si>
  <si>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</si>
  <si>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</si>
  <si>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</si>
  <si>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</si>
  <si>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</si>
  <si>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</si>
  <si>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</si>
  <si>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</si>
  <si>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</si>
  <si>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</si>
  <si>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</si>
  <si>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</si>
  <si>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</si>
  <si>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</si>
  <si>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</si>
  <si>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</si>
  <si>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</si>
  <si>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</si>
  <si>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</si>
  <si>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</si>
  <si>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</si>
  <si>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</si>
  <si>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</si>
  <si>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</si>
  <si>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</si>
  <si>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</si>
  <si>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</si>
  <si>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</si>
  <si>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</si>
  <si>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</si>
  <si>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</si>
  <si>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</si>
  <si>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</si>
  <si>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</si>
  <si>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</si>
  <si>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</si>
  <si>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</si>
  <si>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</si>
  <si>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</si>
  <si>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</si>
  <si>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</si>
  <si>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</si>
  <si>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</si>
  <si>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</si>
  <si>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</si>
  <si>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</si>
  <si>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</si>
  <si>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</si>
  <si>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</si>
  <si>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</si>
  <si>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</si>
  <si>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</si>
  <si>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</si>
  <si>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</si>
  <si>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</si>
  <si>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</si>
  <si>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</si>
  <si>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</si>
  <si>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</si>
  <si>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</si>
  <si>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</si>
  <si>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</si>
  <si>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</si>
  <si>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</si>
  <si>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</si>
  <si>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</si>
  <si>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</si>
  <si>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</si>
  <si>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</si>
  <si>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</si>
  <si>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</si>
  <si>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</si>
  <si>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</si>
  <si>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</si>
  <si>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</si>
  <si>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</si>
  <si>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</si>
  <si>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</si>
  <si>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</si>
  <si>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</si>
  <si>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</si>
  <si>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</si>
  <si>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</si>
  <si>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</si>
  <si>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</si>
  <si>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</si>
  <si>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</si>
  <si>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</si>
  <si>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</si>
  <si>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</si>
  <si>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</si>
  <si>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</si>
  <si>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</si>
  <si>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</si>
  <si>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</si>
  <si>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</si>
  <si>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</si>
  <si>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</si>
  <si>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</si>
  <si>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</si>
  <si>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</si>
  <si>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</si>
  <si>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</si>
  <si>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</si>
  <si>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</si>
  <si>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</si>
  <si>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</si>
  <si>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</si>
  <si>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</si>
  <si>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</si>
  <si>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</si>
  <si>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</si>
  <si>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</si>
  <si>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</si>
  <si>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</si>
  <si>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</si>
  <si>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</si>
  <si>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</si>
  <si>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</si>
  <si>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</si>
  <si>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</si>
  <si>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</si>
  <si>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</si>
  <si>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</si>
  <si>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</si>
  <si>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</si>
  <si>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</si>
  <si>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</si>
  <si>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</si>
  <si>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</si>
  <si>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</si>
  <si>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</si>
  <si>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</si>
  <si>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</si>
  <si>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</si>
  <si>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</si>
  <si>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</si>
  <si>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</si>
  <si>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</si>
  <si>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</si>
  <si>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</si>
  <si>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</si>
  <si>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</si>
  <si>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</si>
  <si>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</si>
  <si>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</si>
  <si>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</si>
  <si>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</si>
  <si>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</si>
  <si>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</si>
  <si>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</si>
  <si>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</si>
  <si>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</si>
  <si>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</si>
  <si>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</si>
  <si>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</si>
  <si>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</si>
  <si>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</si>
  <si>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</si>
  <si>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</si>
  <si>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</si>
  <si>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</si>
  <si>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</si>
  <si>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</si>
  <si>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</si>
  <si>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</si>
  <si>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</si>
  <si>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</si>
  <si>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</si>
  <si>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</si>
  <si>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</si>
  <si>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</si>
  <si>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</si>
  <si>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</si>
  <si>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</si>
  <si>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</si>
  <si>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</si>
  <si>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</si>
  <si>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</si>
  <si>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</si>
  <si>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</si>
  <si>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</si>
  <si>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</si>
  <si>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</si>
  <si>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</si>
  <si>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</si>
  <si>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</si>
  <si>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</si>
  <si>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</si>
  <si>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</si>
  <si>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</si>
  <si>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</si>
  <si>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</si>
  <si>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</si>
  <si>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</si>
  <si>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</si>
  <si>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</si>
  <si>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</si>
  <si>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</si>
  <si>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</si>
  <si>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</si>
  <si>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</si>
  <si>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</si>
  <si>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</si>
  <si>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</si>
  <si>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</si>
  <si>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</si>
  <si>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</si>
  <si>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</si>
  <si>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</si>
  <si>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</si>
  <si>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</si>
  <si>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</si>
  <si>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</si>
  <si>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</si>
  <si>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</si>
  <si>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</si>
  <si>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</si>
  <si>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</si>
  <si>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</si>
  <si>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</si>
  <si>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</si>
  <si>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</si>
  <si>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</si>
  <si>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</si>
  <si>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</si>
  <si>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</si>
  <si>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</si>
  <si>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</si>
  <si>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</si>
  <si>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</si>
  <si>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</si>
  <si>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</si>
  <si>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</si>
  <si>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</si>
  <si>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</si>
  <si>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</si>
  <si>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</si>
  <si>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</si>
  <si>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</si>
  <si>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</si>
  <si>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</si>
  <si>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</si>
  <si>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</si>
  <si>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</si>
  <si>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</si>
  <si>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</si>
  <si>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</si>
  <si>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</si>
  <si>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</si>
  <si>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</si>
  <si>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</si>
  <si>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</si>
  <si>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</si>
  <si>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</si>
  <si>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</si>
  <si>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</si>
  <si>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</si>
  <si>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</si>
  <si>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</si>
  <si>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</si>
  <si>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</si>
  <si>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</si>
  <si>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</si>
  <si>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</si>
  <si>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</si>
  <si>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</si>
  <si>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</si>
  <si>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</si>
  <si>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</si>
  <si>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</si>
  <si>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</si>
  <si>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</si>
  <si>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</si>
  <si>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</si>
  <si>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</si>
  <si>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</si>
  <si>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</si>
  <si>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</si>
  <si>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</si>
  <si>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</si>
  <si>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</si>
  <si>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</si>
  <si>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</si>
  <si>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</si>
  <si>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</si>
  <si>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</si>
  <si>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</si>
  <si>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</si>
  <si>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</si>
  <si>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</si>
  <si>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</si>
  <si>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</si>
  <si>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</si>
  <si>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</si>
  <si>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</si>
  <si>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</si>
  <si>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</si>
  <si>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</si>
  <si>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</si>
  <si>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</si>
  <si>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</si>
  <si>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</si>
  <si>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</si>
  <si>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</si>
  <si>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</si>
  <si>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</si>
  <si>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</si>
  <si>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</si>
  <si>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</si>
  <si>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</si>
  <si>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</si>
  <si>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</si>
  <si>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</si>
  <si>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</si>
  <si>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</si>
  <si>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</si>
  <si>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</si>
  <si>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</si>
  <si>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</si>
  <si>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</si>
  <si>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</si>
  <si>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</si>
  <si>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</si>
  <si>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</si>
  <si>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</si>
  <si>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</si>
  <si>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</si>
  <si>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</si>
  <si>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</si>
  <si>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</si>
  <si>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</si>
  <si>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</si>
  <si>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</si>
  <si>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</si>
  <si>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</si>
  <si>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</si>
  <si>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</si>
  <si>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</si>
  <si>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</si>
  <si>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</si>
  <si>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</si>
  <si>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</si>
  <si>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</si>
  <si>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</si>
  <si>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</si>
  <si>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</si>
  <si>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</si>
  <si>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</si>
  <si>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</si>
  <si>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</si>
  <si>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</si>
  <si>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</si>
  <si>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</si>
  <si>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</si>
  <si>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</si>
  <si>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</si>
  <si>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</si>
  <si>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</si>
  <si>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</si>
  <si>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</si>
  <si>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</si>
  <si>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</si>
  <si>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</si>
  <si>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</si>
  <si>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</si>
  <si>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</si>
  <si>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</si>
  <si>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</si>
  <si>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</si>
  <si>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</si>
  <si>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</si>
  <si>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</si>
  <si>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</si>
  <si>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</si>
  <si>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</si>
  <si>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</si>
  <si>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</si>
  <si>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</si>
  <si>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</si>
  <si>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</si>
  <si>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</si>
  <si>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</si>
  <si>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</si>
  <si>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</si>
  <si>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</si>
  <si>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</si>
  <si>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</si>
  <si>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</si>
  <si>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</si>
  <si>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</si>
  <si>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</si>
  <si>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</si>
  <si>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</si>
  <si>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</si>
  <si>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</si>
  <si>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</si>
  <si>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</si>
  <si>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</si>
  <si>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</si>
  <si>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</si>
  <si>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</si>
  <si>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</si>
  <si>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</si>
  <si>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</si>
  <si>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</si>
  <si>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</si>
  <si>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</si>
  <si>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</si>
  <si>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</si>
  <si>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</si>
  <si>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</si>
  <si>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</si>
  <si>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</si>
  <si>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</si>
  <si>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</si>
  <si>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</si>
  <si>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</si>
  <si>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</si>
  <si>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</si>
  <si>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</si>
  <si>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</si>
  <si>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</si>
  <si>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</si>
  <si>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</si>
  <si>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</si>
  <si>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</si>
  <si>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</si>
  <si>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</si>
  <si>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</si>
  <si>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</si>
  <si>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</si>
  <si>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</si>
  <si>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</si>
  <si>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</si>
  <si>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</si>
  <si>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</si>
  <si>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</si>
  <si>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</si>
  <si>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</si>
  <si>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</si>
  <si>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</si>
  <si>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</si>
  <si>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</si>
  <si>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</si>
  <si>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</si>
  <si>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</si>
  <si>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</si>
  <si>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</si>
  <si>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</si>
  <si>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</si>
  <si>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</si>
  <si>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</si>
  <si>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</si>
  <si>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</si>
  <si>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</si>
  <si>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</si>
  <si>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</si>
  <si>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</si>
  <si>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</si>
  <si>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</si>
  <si>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</si>
  <si>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</si>
  <si>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</si>
  <si>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</si>
  <si>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</si>
  <si>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</si>
  <si>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</si>
  <si>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</si>
  <si>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</si>
  <si>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</si>
  <si>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</si>
  <si>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</si>
  <si>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</si>
  <si>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</si>
  <si>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</si>
  <si>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</si>
  <si>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</si>
  <si>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</si>
  <si>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</si>
  <si>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</si>
  <si>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</si>
  <si>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</si>
  <si>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</si>
  <si>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</si>
  <si>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</si>
  <si>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</si>
  <si>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</si>
  <si>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</si>
  <si>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</si>
  <si>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</si>
  <si>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</si>
  <si>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</si>
  <si>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</si>
  <si>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</si>
  <si>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</si>
  <si>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</si>
  <si>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</si>
  <si>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</si>
  <si>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</si>
  <si>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</si>
  <si>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</si>
  <si>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</si>
  <si>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</si>
  <si>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</si>
  <si>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</si>
  <si>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</si>
  <si>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</si>
  <si>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</si>
  <si>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</si>
  <si>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</si>
  <si>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</si>
  <si>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</si>
  <si>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</si>
  <si>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</si>
  <si>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</si>
  <si>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</si>
  <si>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</si>
  <si>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</si>
  <si>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</si>
  <si>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</si>
  <si>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</si>
  <si>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</si>
  <si>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</si>
  <si>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</si>
  <si>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</si>
  <si>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</si>
  <si>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</si>
  <si>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</si>
  <si>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</si>
  <si>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</si>
  <si>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</si>
  <si>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</si>
  <si>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</si>
  <si>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</si>
  <si>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</si>
  <si>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</si>
  <si>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</si>
  <si>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</si>
  <si>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</si>
  <si>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</si>
  <si>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</si>
  <si>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</si>
  <si>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</si>
  <si>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</si>
  <si>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</si>
  <si>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</si>
  <si>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</si>
  <si>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</si>
  <si>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</si>
  <si>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</si>
  <si>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</si>
  <si>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</si>
  <si>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</si>
  <si>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</si>
  <si>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</si>
  <si>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</si>
  <si>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</si>
  <si>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</si>
  <si>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</si>
  <si>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</si>
  <si>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</si>
  <si>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</si>
  <si>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</si>
  <si>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</si>
  <si>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</si>
  <si>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</si>
  <si>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</si>
  <si>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</si>
  <si>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</si>
  <si>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</si>
  <si>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</si>
  <si>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</si>
  <si>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</si>
  <si>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</si>
  <si>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</si>
  <si>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</si>
  <si>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</si>
  <si>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</si>
  <si>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</si>
  <si>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</si>
  <si>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</si>
  <si>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</si>
  <si>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</si>
  <si>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</si>
  <si>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</si>
  <si>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</si>
  <si>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</si>
  <si>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</si>
  <si>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</si>
  <si>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</si>
  <si>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</si>
  <si>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</si>
  <si>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</si>
  <si>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</si>
  <si>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</si>
  <si>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</si>
  <si>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</si>
  <si>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</si>
  <si>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</si>
  <si>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</si>
  <si>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</si>
  <si>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</si>
  <si>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</si>
  <si>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</si>
  <si>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</si>
  <si>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</si>
  <si>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</si>
  <si>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</si>
  <si>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</si>
  <si>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</si>
  <si>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</si>
  <si>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</si>
  <si>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</si>
  <si>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</si>
  <si>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</si>
  <si>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</si>
  <si>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</si>
  <si>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</si>
  <si>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</si>
  <si>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</si>
  <si>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</si>
  <si>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</si>
  <si>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</si>
  <si>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</si>
  <si>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</si>
  <si>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</si>
  <si>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</si>
  <si>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</si>
  <si>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</si>
  <si>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</si>
  <si>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</si>
  <si>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</si>
  <si>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</si>
  <si>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</si>
  <si>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</si>
  <si>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</si>
  <si>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</si>
  <si>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</si>
  <si>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</si>
  <si>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</si>
  <si>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</si>
  <si>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</si>
  <si>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</si>
  <si>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</si>
  <si>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</si>
  <si>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</si>
  <si>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</si>
  <si>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</si>
  <si>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</si>
  <si>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</si>
  <si>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</si>
  <si>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</si>
  <si>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</si>
  <si>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</si>
  <si>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</si>
  <si>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</si>
  <si>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</si>
  <si>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</si>
  <si>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</si>
  <si>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</si>
  <si>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</si>
  <si>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</si>
  <si>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</si>
  <si>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</si>
  <si>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</si>
  <si>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</si>
  <si>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</si>
  <si>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</si>
  <si>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</si>
  <si>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</si>
  <si>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</si>
  <si>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</si>
  <si>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</si>
  <si>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</si>
  <si>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</si>
  <si>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</si>
  <si>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</si>
  <si>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</si>
  <si>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</si>
  <si>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</si>
  <si>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</si>
  <si>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</si>
  <si>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</si>
  <si>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</si>
  <si>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</si>
  <si>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</si>
  <si>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</si>
  <si>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</si>
  <si>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</si>
  <si>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</si>
  <si>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</si>
  <si>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</si>
  <si>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</si>
  <si>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</si>
  <si>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</si>
  <si>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</si>
  <si>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</si>
  <si>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</si>
  <si>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</si>
  <si>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</si>
  <si>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</si>
  <si>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</si>
  <si>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</si>
  <si>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</si>
  <si>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</si>
  <si>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</si>
  <si>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</si>
  <si>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</si>
  <si>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</si>
  <si>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</si>
  <si>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</si>
  <si>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</si>
  <si>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</si>
  <si>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</si>
  <si>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</si>
  <si>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</si>
  <si>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</si>
  <si>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</si>
  <si>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</si>
  <si>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</si>
  <si>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</si>
  <si>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</si>
  <si>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</si>
  <si>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</si>
  <si>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</si>
  <si>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</si>
  <si>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</si>
  <si>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</si>
  <si>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</si>
  <si>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</si>
  <si>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</si>
  <si>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</si>
  <si>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</si>
  <si>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</si>
  <si>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</si>
  <si>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</si>
  <si>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</si>
  <si>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</si>
  <si>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</si>
  <si>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</si>
  <si>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</si>
  <si>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</si>
  <si>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</si>
  <si>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</si>
  <si>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</si>
  <si>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</si>
  <si>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</si>
  <si>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</si>
  <si>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</si>
  <si>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</si>
  <si>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</si>
  <si>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</si>
  <si>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</si>
  <si>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</si>
  <si>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</si>
  <si>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</si>
  <si>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</si>
  <si>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</si>
  <si>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</si>
  <si>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</si>
  <si>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</si>
  <si>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</si>
  <si>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</si>
  <si>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</si>
  <si>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</si>
  <si>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</si>
  <si>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</si>
  <si>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</si>
  <si>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</si>
  <si>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</si>
  <si>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</si>
  <si>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</si>
  <si>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</si>
  <si>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</si>
  <si>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</si>
  <si>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</si>
  <si>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</si>
  <si>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</si>
  <si>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</si>
  <si>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</si>
  <si>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</si>
  <si>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</si>
  <si>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</si>
  <si>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</si>
  <si>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</si>
  <si>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</si>
  <si>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</si>
  <si>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</si>
  <si>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</si>
  <si>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</si>
  <si>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</si>
  <si>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</si>
  <si>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</si>
  <si>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</si>
  <si>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</si>
  <si>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</si>
  <si>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</si>
  <si>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</si>
  <si>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</si>
  <si>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</si>
  <si>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</si>
  <si>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</si>
  <si>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</si>
  <si>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</si>
  <si>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</si>
  <si>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</si>
  <si>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</si>
  <si>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</si>
  <si>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</si>
  <si>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</si>
  <si>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</si>
  <si>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</si>
  <si>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</si>
  <si>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</si>
  <si>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</si>
  <si>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</si>
  <si>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</si>
  <si>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</si>
  <si>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</si>
  <si>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</si>
  <si>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</si>
  <si>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</si>
  <si>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</si>
  <si>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</si>
  <si>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</si>
  <si>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</si>
  <si>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</si>
  <si>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</si>
  <si>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</si>
  <si>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</si>
  <si>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</si>
  <si>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</si>
  <si>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</si>
  <si>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</si>
  <si>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</si>
  <si>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</si>
  <si>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</si>
  <si>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</si>
  <si>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</si>
  <si>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</si>
  <si>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</si>
  <si>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</si>
  <si>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</si>
  <si>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</si>
  <si>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</si>
  <si>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</si>
  <si>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</si>
  <si>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</si>
  <si>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</si>
  <si>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</si>
  <si>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</si>
  <si>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</si>
  <si>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</si>
  <si>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</si>
  <si>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</si>
  <si>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</si>
  <si>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</si>
  <si>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</si>
  <si>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</si>
  <si>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</si>
  <si>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</si>
  <si>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</si>
  <si>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</si>
  <si>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</si>
  <si>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</si>
  <si>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</si>
  <si>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</si>
  <si>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</si>
  <si>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</si>
  <si>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</si>
  <si>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</si>
  <si>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</si>
  <si>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</si>
  <si>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</si>
  <si>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</si>
  <si>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</si>
  <si>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</si>
  <si>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</si>
  <si>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</si>
  <si>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</si>
  <si>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</si>
  <si>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</si>
  <si>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</si>
  <si>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</si>
  <si>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</si>
  <si>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</si>
  <si>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</si>
  <si>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</si>
  <si>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</si>
  <si>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</si>
  <si>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</si>
  <si>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</si>
  <si>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</si>
  <si>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</si>
  <si>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</si>
  <si>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</si>
  <si>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</si>
  <si>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</si>
  <si>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</si>
  <si>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</si>
  <si>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</si>
  <si>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</si>
  <si>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</si>
  <si>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</si>
  <si>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</si>
  <si>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</si>
  <si>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</si>
  <si>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</si>
  <si>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</si>
  <si>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</si>
  <si>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</si>
  <si>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</si>
  <si>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</si>
  <si>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</si>
  <si>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</si>
  <si>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</si>
  <si>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</si>
  <si>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</si>
  <si>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</si>
  <si>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</si>
  <si>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</si>
  <si>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</si>
  <si>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</si>
  <si>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</si>
  <si>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</si>
  <si>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</si>
  <si>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</si>
  <si>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</si>
  <si>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</si>
  <si>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</si>
  <si>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</si>
  <si>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</si>
  <si>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</si>
  <si>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</si>
  <si>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</si>
  <si>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</si>
  <si>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</si>
  <si>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</si>
  <si>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</si>
  <si>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</si>
  <si>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</si>
  <si>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</si>
  <si>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</si>
  <si>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</si>
  <si>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</si>
  <si>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</si>
  <si>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</si>
  <si>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</si>
  <si>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</si>
  <si>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</si>
  <si>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</si>
  <si>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</si>
  <si>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</si>
  <si>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</si>
  <si>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</si>
  <si>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</si>
  <si>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</si>
  <si>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</si>
  <si>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</si>
  <si>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</si>
  <si>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</si>
  <si>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</si>
  <si>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</si>
  <si>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</si>
  <si>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</si>
  <si>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</si>
  <si>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</si>
  <si>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</si>
  <si>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</si>
  <si>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</si>
  <si>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</si>
  <si>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</si>
  <si>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</si>
  <si>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</si>
  <si>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</si>
  <si>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</si>
  <si>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</si>
  <si>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</si>
  <si>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</si>
  <si>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</si>
  <si>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</si>
  <si>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</si>
  <si>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</si>
  <si>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</si>
  <si>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</si>
  <si>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</si>
  <si>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</si>
  <si>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</si>
  <si>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</si>
  <si>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</si>
  <si>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</si>
  <si>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</si>
  <si>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</si>
  <si>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</si>
  <si>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</si>
  <si>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</si>
  <si>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</si>
  <si>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</si>
  <si>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</si>
  <si>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</si>
  <si>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</si>
  <si>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</si>
  <si>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</si>
  <si>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</si>
  <si>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</si>
  <si>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</si>
  <si>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</si>
  <si>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</si>
  <si>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</si>
  <si>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</si>
  <si>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</si>
  <si>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</si>
  <si>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</si>
  <si>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</si>
  <si>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</si>
  <si>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</si>
  <si>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</si>
  <si>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</si>
  <si>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</si>
  <si>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</si>
  <si>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</si>
  <si>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</si>
  <si>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</si>
  <si>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</si>
  <si>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</si>
  <si>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</si>
  <si>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</si>
  <si>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</si>
  <si>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</si>
  <si>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</si>
  <si>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</si>
  <si>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</si>
  <si>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</si>
  <si>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</si>
  <si>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</si>
  <si>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</si>
  <si>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</si>
  <si>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</si>
  <si>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</si>
  <si>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</si>
  <si>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</si>
  <si>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</si>
  <si>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</si>
  <si>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</si>
  <si>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</si>
  <si>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</si>
  <si>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</si>
  <si>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</si>
  <si>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</si>
  <si>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</si>
  <si>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</si>
  <si>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</si>
  <si>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</si>
  <si>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</si>
  <si>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</si>
  <si>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</si>
  <si>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</si>
  <si>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</si>
  <si>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</si>
  <si>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</si>
  <si>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</si>
  <si>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</si>
  <si>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</si>
  <si>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</si>
  <si>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</si>
  <si>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</si>
  <si>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</si>
  <si>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</si>
  <si>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</si>
  <si>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</si>
  <si>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</si>
  <si>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</si>
  <si>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</si>
  <si>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</si>
  <si>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</si>
  <si>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</si>
  <si>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</si>
  <si>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</si>
  <si>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</si>
  <si>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</si>
  <si>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</si>
  <si>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</si>
  <si>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</si>
  <si>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</si>
  <si>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</si>
  <si>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</si>
  <si>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</si>
  <si>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</si>
  <si>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</si>
  <si>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</si>
  <si>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</si>
  <si>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</si>
  <si>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</si>
  <si>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</si>
  <si>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</si>
  <si>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</si>
  <si>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</si>
  <si>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</si>
  <si>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</si>
  <si>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</si>
  <si>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</si>
  <si>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</si>
  <si>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</si>
  <si>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</si>
  <si>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</si>
  <si>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</si>
  <si>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</si>
  <si>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</si>
  <si>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</si>
  <si>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</si>
  <si>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</si>
  <si>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</si>
  <si>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</si>
  <si>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</si>
  <si>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</si>
  <si>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</si>
  <si>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</si>
  <si>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</si>
  <si>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</si>
  <si>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</si>
  <si>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</si>
  <si>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</si>
  <si>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</si>
  <si>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</si>
  <si>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</si>
  <si>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</si>
  <si>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</si>
  <si>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</si>
  <si>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</si>
  <si>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</si>
  <si>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</si>
  <si>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</si>
  <si>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</si>
  <si>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</si>
  <si>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</si>
  <si>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</si>
  <si>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</si>
  <si>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</si>
  <si>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</si>
  <si>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</si>
  <si>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</si>
  <si>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</si>
  <si>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</si>
  <si>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</si>
  <si>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</si>
  <si>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</si>
  <si>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</si>
  <si>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</si>
  <si>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</si>
  <si>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</si>
  <si>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</si>
  <si>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</si>
  <si>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</si>
  <si>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</si>
  <si>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</si>
  <si>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</si>
  <si>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</si>
  <si>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</si>
  <si>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</si>
  <si>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</si>
  <si>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</si>
  <si>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</si>
  <si>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</si>
  <si>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</si>
  <si>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</si>
  <si>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</si>
  <si>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</si>
  <si>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</si>
  <si>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</si>
  <si>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</si>
  <si>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</si>
  <si>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</si>
  <si>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</si>
  <si>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</si>
  <si>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</si>
  <si>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</si>
  <si>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</si>
  <si>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</si>
  <si>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</si>
  <si>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</si>
  <si>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</si>
  <si>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</si>
  <si>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</si>
  <si>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</si>
  <si>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</si>
  <si>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</si>
  <si>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</si>
  <si>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</si>
  <si>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</si>
  <si>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</si>
  <si>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</si>
  <si>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</si>
  <si>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</si>
  <si>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</si>
  <si>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</si>
  <si>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</si>
  <si>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</si>
  <si>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</si>
  <si>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</si>
  <si>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</si>
  <si>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</si>
  <si>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</si>
  <si>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</si>
  <si>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</si>
  <si>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</si>
  <si>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</si>
  <si>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</si>
  <si>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</si>
  <si>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</si>
  <si>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</si>
  <si>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</si>
  <si>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</si>
  <si>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</si>
  <si>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</si>
  <si>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</si>
  <si>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</si>
  <si>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</si>
  <si>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</si>
  <si>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</si>
  <si>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</si>
  <si>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</si>
  <si>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</si>
  <si>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</si>
  <si>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</si>
  <si>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</si>
  <si>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</si>
  <si>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</si>
  <si>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</si>
  <si>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</si>
  <si>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</si>
  <si>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</si>
  <si>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</si>
  <si>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</si>
  <si>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</si>
  <si>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</si>
  <si>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</si>
  <si>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</si>
  <si>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</si>
  <si>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</si>
  <si>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</si>
  <si>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</si>
  <si>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</si>
  <si>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</si>
  <si>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</si>
  <si>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</si>
  <si>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</si>
  <si>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</si>
  <si>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</si>
  <si>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</si>
  <si>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</si>
  <si>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</si>
  <si>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</si>
  <si>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</si>
  <si>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</si>
  <si>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</si>
  <si>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</si>
  <si>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</si>
  <si>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</si>
  <si>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</si>
  <si>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</si>
  <si>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</si>
  <si>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</si>
  <si>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</si>
  <si>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</si>
  <si>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</si>
  <si>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</si>
  <si>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</si>
  <si>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</si>
  <si>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</si>
  <si>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</si>
  <si>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</si>
  <si>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</si>
  <si>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</si>
  <si>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</si>
  <si>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</si>
  <si>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</si>
  <si>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</si>
  <si>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</si>
  <si>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</si>
  <si>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</si>
  <si>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</si>
  <si>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</si>
  <si>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</si>
  <si>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</si>
  <si>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</si>
  <si>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</si>
  <si>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</si>
  <si>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</si>
  <si>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</si>
  <si>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</si>
  <si>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</si>
  <si>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</si>
  <si>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</si>
  <si>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</si>
  <si>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</si>
  <si>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</si>
  <si>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</si>
  <si>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</si>
  <si>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</si>
  <si>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</si>
  <si>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</si>
  <si>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</si>
  <si>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</si>
  <si>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</si>
  <si>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</si>
  <si>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</si>
  <si>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</si>
  <si>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</si>
  <si>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</si>
  <si>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</si>
  <si>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</si>
  <si>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</si>
  <si>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</si>
  <si>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</si>
  <si>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</si>
  <si>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</si>
  <si>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</si>
  <si>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</si>
  <si>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</si>
  <si>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</si>
  <si>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</si>
  <si>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</si>
  <si>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</si>
  <si>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</si>
  <si>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</si>
  <si>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</si>
  <si>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</si>
  <si>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</si>
  <si>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</si>
  <si>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</si>
  <si>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</si>
  <si>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</si>
  <si>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</si>
  <si>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</si>
  <si>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</si>
  <si>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</si>
  <si>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</si>
  <si>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</si>
  <si>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</si>
  <si>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</si>
  <si>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</si>
  <si>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</si>
  <si>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</si>
  <si>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</si>
  <si>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</si>
  <si>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</si>
  <si>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</si>
  <si>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</si>
  <si>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</si>
  <si>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</si>
  <si>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</si>
  <si>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</si>
  <si>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</si>
  <si>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</si>
  <si>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</si>
  <si>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</si>
  <si>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</si>
  <si>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</si>
  <si>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</si>
  <si>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</si>
  <si>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</si>
  <si>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</si>
  <si>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</si>
  <si>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</si>
  <si>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</si>
  <si>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</si>
  <si>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</si>
  <si>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</si>
  <si>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</si>
  <si>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</si>
  <si>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</si>
  <si>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</si>
  <si>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</si>
  <si>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</si>
  <si>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</si>
  <si>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</si>
  <si>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</si>
  <si>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</si>
  <si>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</si>
  <si>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</si>
  <si>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</si>
  <si>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</si>
  <si>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</si>
  <si>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</si>
  <si>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</si>
  <si>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</si>
  <si>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</si>
  <si>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</si>
  <si>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</si>
  <si>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</si>
  <si>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</si>
  <si>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</si>
  <si>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</si>
  <si>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</si>
  <si>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</si>
  <si>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</si>
  <si>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</si>
  <si>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</si>
  <si>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</si>
  <si>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</si>
  <si>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</si>
  <si>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</si>
  <si>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</si>
  <si>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</si>
  <si>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</si>
  <si>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</si>
  <si>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</si>
  <si>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</si>
  <si>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</si>
  <si>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</si>
  <si>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</si>
  <si>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</si>
  <si>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</si>
  <si>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</si>
  <si>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</si>
  <si>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</si>
  <si>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</si>
  <si>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</si>
  <si>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</si>
  <si>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</si>
  <si>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</si>
  <si>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</si>
  <si>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</si>
  <si>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</si>
  <si>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</si>
  <si>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</si>
  <si>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</si>
  <si>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</si>
  <si>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</si>
  <si>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</si>
  <si>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</si>
  <si>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</si>
  <si>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</si>
  <si>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</si>
  <si>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</si>
  <si>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</si>
  <si>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</si>
  <si>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</si>
  <si>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</si>
  <si>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</si>
  <si>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</si>
  <si>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</si>
  <si>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</si>
  <si>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</si>
  <si>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</si>
  <si>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</si>
  <si>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</si>
  <si>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</si>
  <si>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</si>
  <si>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</si>
  <si>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</si>
  <si>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</si>
  <si>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</si>
  <si>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</si>
  <si>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</si>
  <si>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</si>
  <si>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</si>
  <si>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</si>
  <si>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</si>
  <si>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</si>
  <si>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</si>
  <si>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</si>
  <si>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</si>
  <si>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</si>
  <si>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</si>
  <si>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</si>
  <si>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</si>
  <si>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</si>
  <si>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</si>
  <si>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</si>
  <si>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</si>
  <si>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</si>
  <si>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</si>
  <si>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</si>
  <si>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</si>
  <si>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</si>
  <si>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</si>
  <si>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</si>
  <si>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</si>
  <si>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</si>
  <si>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</si>
  <si>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</si>
  <si>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</si>
  <si>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</si>
  <si>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</si>
  <si>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</si>
  <si>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</si>
  <si>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</si>
  <si>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</si>
  <si>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</si>
  <si>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</si>
  <si>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</si>
  <si>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</si>
  <si>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</si>
  <si>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</si>
  <si>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</si>
  <si>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</si>
  <si>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</si>
  <si>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</si>
  <si>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</si>
  <si>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</si>
  <si>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</si>
  <si>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</si>
  <si>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</si>
  <si>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</si>
  <si>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</si>
  <si>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</si>
  <si>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</si>
  <si>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</si>
  <si>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</si>
  <si>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</si>
  <si>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</si>
  <si>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</si>
  <si>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</si>
  <si>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</si>
  <si>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</si>
  <si>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</si>
  <si>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</si>
  <si>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</si>
  <si>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</si>
  <si>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</si>
  <si>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</si>
  <si>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</si>
  <si>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</si>
  <si>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</si>
  <si>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</si>
  <si>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</si>
  <si>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</si>
  <si>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</si>
  <si>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</si>
  <si>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</si>
  <si>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</si>
  <si>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</si>
  <si>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</si>
  <si>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</si>
  <si>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</si>
  <si>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</si>
  <si>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</si>
  <si>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</si>
  <si>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</si>
  <si>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</si>
  <si>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</si>
  <si>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</si>
  <si>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</si>
  <si>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</si>
  <si>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</si>
  <si>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</si>
  <si>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</si>
  <si>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</si>
  <si>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</si>
  <si>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</si>
  <si>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</si>
  <si>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</si>
  <si>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</si>
  <si>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</si>
  <si>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</si>
  <si>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</si>
  <si>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</si>
  <si>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</si>
  <si>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</si>
  <si>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</si>
  <si>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</si>
  <si>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</si>
  <si>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</si>
  <si>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</si>
  <si>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</si>
  <si>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</si>
  <si>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</si>
  <si>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</si>
  <si>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</si>
  <si>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</si>
  <si>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</si>
  <si>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</si>
  <si>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</si>
  <si>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</si>
  <si>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</si>
  <si>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</si>
  <si>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</si>
  <si>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</si>
  <si>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</si>
  <si>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</si>
  <si>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</si>
  <si>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</si>
  <si>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</si>
  <si>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</si>
  <si>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</si>
  <si>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</si>
  <si>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</si>
  <si>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</si>
  <si>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</si>
  <si>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</si>
  <si>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</si>
  <si>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</si>
  <si>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</si>
  <si>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</si>
  <si>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</si>
  <si>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</si>
  <si>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</si>
  <si>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</si>
  <si>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</si>
  <si>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</si>
  <si>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</si>
  <si>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</si>
  <si>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</si>
  <si>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</si>
  <si>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</si>
  <si>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</si>
  <si>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</si>
  <si>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</si>
  <si>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</si>
  <si>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</si>
  <si>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</si>
  <si>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</si>
  <si>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</si>
  <si>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</si>
  <si>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</si>
  <si>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</si>
  <si>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</si>
  <si>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</si>
  <si>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</si>
  <si>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</si>
  <si>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</si>
  <si>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</si>
  <si>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</si>
  <si>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</si>
  <si>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</si>
  <si>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</si>
  <si>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</si>
  <si>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</si>
  <si>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</si>
  <si>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</si>
  <si>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</si>
  <si>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</si>
  <si>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</si>
  <si>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</si>
  <si>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</si>
  <si>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</si>
  <si>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</si>
  <si>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</si>
  <si>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</si>
  <si>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</si>
  <si>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</si>
  <si>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</si>
  <si>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</si>
  <si>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</si>
  <si>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</si>
  <si>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</si>
  <si>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</si>
  <si>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</si>
  <si>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</si>
  <si>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</si>
  <si>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</si>
  <si>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</si>
  <si>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</si>
  <si>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</si>
  <si>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</si>
  <si>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</si>
  <si>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</si>
  <si>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</si>
  <si>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</si>
  <si>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</si>
  <si>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</si>
  <si>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</si>
  <si>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</si>
  <si>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</si>
  <si>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</si>
  <si>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</si>
  <si>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</si>
  <si>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</si>
  <si>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</si>
  <si>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</si>
  <si>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</si>
  <si>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</si>
  <si>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</si>
  <si>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</si>
  <si>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</si>
  <si>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</si>
  <si>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</si>
  <si>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</si>
  <si>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</si>
  <si>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</si>
  <si>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</si>
  <si>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</si>
  <si>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</si>
  <si>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</si>
  <si>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</si>
  <si>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</si>
  <si>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</si>
  <si>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</si>
  <si>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</si>
  <si>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</si>
  <si>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</si>
  <si>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</si>
  <si>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</si>
  <si>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</si>
  <si>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</si>
  <si>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</si>
  <si>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</si>
  <si>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</si>
  <si>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</si>
  <si>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</si>
  <si>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</si>
  <si>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</si>
  <si>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</si>
  <si>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</si>
  <si>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</si>
  <si>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</si>
  <si>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</si>
  <si>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</si>
  <si>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</si>
  <si>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</si>
  <si>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</si>
  <si>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</si>
  <si>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</si>
  <si>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</si>
  <si>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</si>
  <si>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</si>
  <si>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</si>
  <si>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</si>
  <si>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</si>
  <si>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</si>
  <si>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</si>
  <si>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</si>
  <si>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</si>
  <si>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</si>
  <si>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</si>
  <si>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</si>
  <si>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</si>
  <si>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</si>
  <si>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</si>
  <si>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</si>
  <si>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</si>
  <si>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</si>
  <si>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</si>
  <si>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</si>
  <si>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</si>
  <si>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</si>
  <si>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</si>
  <si>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</si>
  <si>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</si>
  <si>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</si>
  <si>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</si>
  <si>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</si>
  <si>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</si>
  <si>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</si>
  <si>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</si>
  <si>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</si>
  <si>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</si>
  <si>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</si>
  <si>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</si>
  <si>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</si>
  <si>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</si>
  <si>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</si>
  <si>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</si>
  <si>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</si>
  <si>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</si>
  <si>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</si>
  <si>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</si>
  <si>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</si>
  <si>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</si>
  <si>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</si>
  <si>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</si>
  <si>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</si>
  <si>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</si>
  <si>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</si>
  <si>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</si>
  <si>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</si>
  <si>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</si>
  <si>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</si>
  <si>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</si>
  <si>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</si>
  <si>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</si>
  <si>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</si>
  <si>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</si>
  <si>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</si>
  <si>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</si>
  <si>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</si>
  <si>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</si>
  <si>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</si>
  <si>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</si>
  <si>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</si>
  <si>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</si>
  <si>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</si>
  <si>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</si>
  <si>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</si>
  <si>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</si>
  <si>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</si>
  <si>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</si>
  <si>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</si>
  <si>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</si>
  <si>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</si>
  <si>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</si>
  <si>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</si>
  <si>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</si>
  <si>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</si>
  <si>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</si>
  <si>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</si>
  <si>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</si>
  <si>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</si>
  <si>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</si>
  <si>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</si>
  <si>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</si>
  <si>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</si>
  <si>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</si>
  <si>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</si>
  <si>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</si>
  <si>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</si>
  <si>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</si>
  <si>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</si>
  <si>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</si>
  <si>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</si>
  <si>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</si>
  <si>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</si>
  <si>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</si>
  <si>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</si>
  <si>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</si>
  <si>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</si>
  <si>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</si>
  <si>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</si>
  <si>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</si>
  <si>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</si>
  <si>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</si>
  <si>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</si>
  <si>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</si>
  <si>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</si>
  <si>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</si>
  <si>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</si>
  <si>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</si>
  <si>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</si>
  <si>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</si>
  <si>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</si>
  <si>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</si>
  <si>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</si>
  <si>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</si>
  <si>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</si>
  <si>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</si>
  <si>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</si>
  <si>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</si>
  <si>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</si>
  <si>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</si>
  <si>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</si>
  <si>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</si>
  <si>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</si>
  <si>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</si>
  <si>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</si>
  <si>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</si>
  <si>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</si>
  <si>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</si>
  <si>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</si>
  <si>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</si>
  <si>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</si>
  <si>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</si>
  <si>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</si>
  <si>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</si>
  <si>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</si>
  <si>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</si>
  <si>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</si>
  <si>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</si>
  <si>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</si>
  <si>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</si>
  <si>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</si>
  <si>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</si>
  <si>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</si>
  <si>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</si>
  <si>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</si>
  <si>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</si>
  <si>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</si>
  <si>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</si>
  <si>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</si>
  <si>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</si>
  <si>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</si>
  <si>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</si>
  <si>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</si>
  <si>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</si>
  <si>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</si>
  <si>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</si>
  <si>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</si>
  <si>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</si>
  <si>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</si>
  <si>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</si>
  <si>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</si>
  <si>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</si>
  <si>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</si>
  <si>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</si>
  <si>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</si>
  <si>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</si>
  <si>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</si>
  <si>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</si>
  <si>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</si>
  <si>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</si>
  <si>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</si>
  <si>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</si>
  <si>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</si>
  <si>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</si>
  <si>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</si>
  <si>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</si>
  <si>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</si>
  <si>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</si>
  <si>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</si>
  <si>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</si>
  <si>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</si>
  <si>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</si>
  <si>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</si>
  <si>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</si>
  <si>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</si>
  <si>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</si>
  <si>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</si>
  <si>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</si>
  <si>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</si>
  <si>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</si>
  <si>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</si>
  <si>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</si>
  <si>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</si>
  <si>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</si>
  <si>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</si>
  <si>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</si>
  <si>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</si>
  <si>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</si>
  <si>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</si>
  <si>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</si>
  <si>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</si>
  <si>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</si>
  <si>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</si>
  <si>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</si>
  <si>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</si>
  <si>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</si>
  <si>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</si>
  <si>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</si>
  <si>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</si>
  <si>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</si>
  <si>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</si>
  <si>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</si>
  <si>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</si>
  <si>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</si>
  <si>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</si>
  <si>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</si>
  <si>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</si>
  <si>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</si>
  <si>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</si>
  <si>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</si>
  <si>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</si>
  <si>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</si>
  <si>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</si>
  <si>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</si>
  <si>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</si>
  <si>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</si>
  <si>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</si>
  <si>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</si>
  <si>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</si>
  <si>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</si>
  <si>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</si>
  <si>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</si>
  <si>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</si>
  <si>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</si>
  <si>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</si>
  <si>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</si>
  <si>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</si>
  <si>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</si>
  <si>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</si>
  <si>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</si>
  <si>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</si>
  <si>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</si>
  <si>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</si>
  <si>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</si>
  <si>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</si>
  <si>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</si>
  <si>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</si>
  <si>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</si>
  <si>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</si>
  <si>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</si>
  <si>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</si>
  <si>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</si>
  <si>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</si>
  <si>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</si>
  <si>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</si>
  <si>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</si>
  <si>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</si>
  <si>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</si>
  <si>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</si>
  <si>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</si>
  <si>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</si>
  <si>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</si>
  <si>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</si>
  <si>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</si>
  <si>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</si>
  <si>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</si>
  <si>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</si>
  <si>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</si>
  <si>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</si>
  <si>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</si>
  <si>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</si>
  <si>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</si>
  <si>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</si>
  <si>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</si>
  <si>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</si>
  <si>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</si>
  <si>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</si>
  <si>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</si>
  <si>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</si>
  <si>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</si>
  <si>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</si>
  <si>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</si>
  <si>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</si>
  <si>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</si>
  <si>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</si>
  <si>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</si>
  <si>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</si>
  <si>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</si>
  <si>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</si>
  <si>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</si>
  <si>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</si>
  <si>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</si>
  <si>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</si>
  <si>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</si>
  <si>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</si>
  <si>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</si>
  <si>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</si>
  <si>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</si>
  <si>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</si>
  <si>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</si>
  <si>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</si>
  <si>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</si>
  <si>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</si>
  <si>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</si>
  <si>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</si>
  <si>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</si>
  <si>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</si>
  <si>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</si>
  <si>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</si>
  <si>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</si>
  <si>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</si>
  <si>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</si>
  <si>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</si>
  <si>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</si>
  <si>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</si>
  <si>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</si>
  <si>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</si>
  <si>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</si>
  <si>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</si>
  <si>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</si>
  <si>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</si>
  <si>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</si>
  <si>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</si>
  <si>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</si>
  <si>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</si>
  <si>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</si>
  <si>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</si>
  <si>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</si>
  <si>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</si>
  <si>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</si>
  <si>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</si>
  <si>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</si>
  <si>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</si>
  <si>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</si>
  <si>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</si>
  <si>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</si>
  <si>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</si>
  <si>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</si>
  <si>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</si>
  <si>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</si>
  <si>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</si>
  <si>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</si>
  <si>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</si>
  <si>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</si>
  <si>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</si>
  <si>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</si>
  <si>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</si>
  <si>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</si>
  <si>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</si>
  <si>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</si>
  <si>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</si>
  <si>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</si>
  <si>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</si>
  <si>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</si>
  <si>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</si>
  <si>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</si>
  <si>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</si>
  <si>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</si>
  <si>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</si>
  <si>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</si>
  <si>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</si>
  <si>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</si>
  <si>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</si>
  <si>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</si>
  <si>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</si>
  <si>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</si>
  <si>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</si>
  <si>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</si>
  <si>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</si>
  <si>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</si>
  <si>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</si>
  <si>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</si>
  <si>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</si>
  <si>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</si>
  <si>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</si>
  <si>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</si>
  <si>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</si>
  <si>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</si>
  <si>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</si>
  <si>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</si>
  <si>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</si>
  <si>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</si>
  <si>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</si>
  <si>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</si>
  <si>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</si>
  <si>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</si>
  <si>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</si>
  <si>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</si>
  <si>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</si>
  <si>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</si>
  <si>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</si>
  <si>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</si>
  <si>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</si>
  <si>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</si>
  <si>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</si>
  <si>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</si>
  <si>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</si>
  <si>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</si>
  <si>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</si>
  <si>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</si>
  <si>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</si>
  <si>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</si>
  <si>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</si>
  <si>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</si>
  <si>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</si>
  <si>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</si>
  <si>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</si>
  <si>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</si>
  <si>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</si>
  <si>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</si>
  <si>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</si>
  <si>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</si>
  <si>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</si>
  <si>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</si>
  <si>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</si>
  <si>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</si>
  <si>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</si>
  <si>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</si>
  <si>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</si>
  <si>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</si>
  <si>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</si>
  <si>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</si>
  <si>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</si>
  <si>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</si>
  <si>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</si>
  <si>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</si>
  <si>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</si>
  <si>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</si>
  <si>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</si>
  <si>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</si>
  <si>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</si>
  <si>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</si>
  <si>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</si>
  <si>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</si>
  <si>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</si>
  <si>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</si>
  <si>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</si>
  <si>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</si>
  <si>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</si>
  <si>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</si>
  <si>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</si>
  <si>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</si>
  <si>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</si>
  <si>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</si>
  <si>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</si>
  <si>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</si>
  <si>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</si>
  <si>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</si>
  <si>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</si>
  <si>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</si>
  <si>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</si>
  <si>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</si>
  <si>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</si>
  <si>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</si>
  <si>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</si>
  <si>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</si>
  <si>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</si>
  <si>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</si>
  <si>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</si>
  <si>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</si>
  <si>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</si>
  <si>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</si>
  <si>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</si>
  <si>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</si>
  <si>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</si>
  <si>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</si>
  <si>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</si>
  <si>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</si>
  <si>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</si>
  <si>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</si>
  <si>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</si>
  <si>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</si>
  <si>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</si>
  <si>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</si>
  <si>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</si>
  <si>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</si>
  <si>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</si>
  <si>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</si>
  <si>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</si>
  <si>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</si>
  <si>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</si>
  <si>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</si>
  <si>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</si>
  <si>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</si>
  <si>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</si>
  <si>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</si>
  <si>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</si>
  <si>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</si>
  <si>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</si>
  <si>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</si>
  <si>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</si>
  <si>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</si>
  <si>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</si>
  <si>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</si>
  <si>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</si>
  <si>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</si>
  <si>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</si>
  <si>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</si>
  <si>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</si>
  <si>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</si>
  <si>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</si>
  <si>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</si>
  <si>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</si>
  <si>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</si>
  <si>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</si>
  <si>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</si>
  <si>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</si>
  <si>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</si>
  <si>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</si>
  <si>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</si>
  <si>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</si>
  <si>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</si>
  <si>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</si>
  <si>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</si>
  <si>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</si>
  <si>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</si>
  <si>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</si>
  <si>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</si>
  <si>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</si>
  <si>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</si>
  <si>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</si>
  <si>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</si>
  <si>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</si>
  <si>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</si>
  <si>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</si>
  <si>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</si>
  <si>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</si>
  <si>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</si>
  <si>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</si>
  <si>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</si>
  <si>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</si>
  <si>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</si>
  <si>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</si>
  <si>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</si>
  <si>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</si>
  <si>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</si>
  <si>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</si>
  <si>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</si>
  <si>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</si>
  <si>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</si>
  <si>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</si>
  <si>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</si>
  <si>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</si>
  <si>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</si>
  <si>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</si>
  <si>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</si>
  <si>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</si>
  <si>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</si>
  <si>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</si>
  <si>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</si>
  <si>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</si>
  <si>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</si>
  <si>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</si>
  <si>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</si>
  <si>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</si>
  <si>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</si>
  <si>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</si>
  <si>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</si>
  <si>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</si>
  <si>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</si>
  <si>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</si>
  <si>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</si>
  <si>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</si>
  <si>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</si>
  <si>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</si>
  <si>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</si>
  <si>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</si>
  <si>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</si>
  <si>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</si>
  <si>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</si>
  <si>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</si>
  <si>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</si>
  <si>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</si>
  <si>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</si>
  <si>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</si>
  <si>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</si>
  <si>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</si>
  <si>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</si>
  <si>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</si>
  <si>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</si>
  <si>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</si>
  <si>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</si>
  <si>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</si>
  <si>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</si>
  <si>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</si>
  <si>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</si>
  <si>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</si>
  <si>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</si>
  <si>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</si>
  <si>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</si>
  <si>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</si>
  <si>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</si>
  <si>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</si>
  <si>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</si>
  <si>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</si>
  <si>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</si>
  <si>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</si>
  <si>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</si>
  <si>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</si>
  <si>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</si>
  <si>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</si>
  <si>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</si>
  <si>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</si>
  <si>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</si>
  <si>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</si>
  <si>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</si>
  <si>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</si>
  <si>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</si>
  <si>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</si>
  <si>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</si>
  <si>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</si>
  <si>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</si>
  <si>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</si>
  <si>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</si>
  <si>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</si>
  <si>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</si>
  <si>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</si>
  <si>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</si>
  <si>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</si>
  <si>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</si>
  <si>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</si>
  <si>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</si>
  <si>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</si>
  <si>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</si>
  <si>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</si>
  <si>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</si>
  <si>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</si>
  <si>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</si>
  <si>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</si>
  <si>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</si>
  <si>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</si>
  <si>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</si>
  <si>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</si>
  <si>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</si>
  <si>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</si>
  <si>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</si>
  <si>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</si>
  <si>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</si>
  <si>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</si>
  <si>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</si>
  <si>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</si>
  <si>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</si>
  <si>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</si>
  <si>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</si>
  <si>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</si>
  <si>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</si>
  <si>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</si>
  <si>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</si>
  <si>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</si>
  <si>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</si>
  <si>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</si>
  <si>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</si>
  <si>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</si>
  <si>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</si>
  <si>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</si>
  <si>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</si>
  <si>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</si>
  <si>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</si>
  <si>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</si>
  <si>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</si>
  <si>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</si>
  <si>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</si>
  <si>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</si>
  <si>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</si>
  <si>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</si>
  <si>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</si>
  <si>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</si>
  <si>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</si>
  <si>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</si>
  <si>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</si>
  <si>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</si>
  <si>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</si>
  <si>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</si>
  <si>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</si>
  <si>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</si>
  <si>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</si>
  <si>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</si>
  <si>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</si>
  <si>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</si>
  <si>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</si>
  <si>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</si>
  <si>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</si>
  <si>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</si>
  <si>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</si>
  <si>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</si>
  <si>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</si>
  <si>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</si>
  <si>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</si>
  <si>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</si>
  <si>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</si>
  <si>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</si>
  <si>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</si>
  <si>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</si>
  <si>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</si>
  <si>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</si>
  <si>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</si>
  <si>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</si>
  <si>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</si>
  <si>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</si>
  <si>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</si>
  <si>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</si>
  <si>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</si>
  <si>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</si>
  <si>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</si>
  <si>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</si>
  <si>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</si>
  <si>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</si>
  <si>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</si>
  <si>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</si>
  <si>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</si>
  <si>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</si>
  <si>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</si>
  <si>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</si>
  <si>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</si>
  <si>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</si>
  <si>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</si>
  <si>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</si>
  <si>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</si>
  <si>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</si>
  <si>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</si>
  <si>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</si>
  <si>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</si>
  <si>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</si>
  <si>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</si>
  <si>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</si>
  <si>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</si>
  <si>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</si>
  <si>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</si>
  <si>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</si>
  <si>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</si>
  <si>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</si>
  <si>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</si>
  <si>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</si>
  <si>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</si>
  <si>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</si>
  <si>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</si>
  <si>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</si>
  <si>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</si>
  <si>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</si>
  <si>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</si>
  <si>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</si>
  <si>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</si>
  <si>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</si>
  <si>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</si>
  <si>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</si>
  <si>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</si>
  <si>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</si>
  <si>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</si>
  <si>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</si>
  <si>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</si>
  <si>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</si>
  <si>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</si>
  <si>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</si>
  <si>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</si>
  <si>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</si>
  <si>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</si>
  <si>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</si>
  <si>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</si>
  <si>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</si>
  <si>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</si>
  <si>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</si>
  <si>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</si>
  <si>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</si>
  <si>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</si>
  <si>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</si>
  <si>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</si>
  <si>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</si>
  <si>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</si>
  <si>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</si>
  <si>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</si>
  <si>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</si>
  <si>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</si>
  <si>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</si>
  <si>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</si>
  <si>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</si>
  <si>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</si>
  <si>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</si>
  <si>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</si>
  <si>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</si>
  <si>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</si>
  <si>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</si>
  <si>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</si>
  <si>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</si>
  <si>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</si>
  <si>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</si>
  <si>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</si>
  <si>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</si>
  <si>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</si>
  <si>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</si>
  <si>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</si>
  <si>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</si>
  <si>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</si>
  <si>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</si>
  <si>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</si>
  <si>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</si>
  <si>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</si>
  <si>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</si>
  <si>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</si>
  <si>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</si>
  <si>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</si>
  <si>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</si>
  <si>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</si>
  <si>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</si>
  <si>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</si>
  <si>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</si>
  <si>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</si>
  <si>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</si>
  <si>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</si>
  <si>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</si>
  <si>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</si>
  <si>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</si>
  <si>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</si>
  <si>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</si>
  <si>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</si>
  <si>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</si>
  <si>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</si>
  <si>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</si>
  <si>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</si>
  <si>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</si>
  <si>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</si>
  <si>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</si>
  <si>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</si>
  <si>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</si>
  <si>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</si>
  <si>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</si>
  <si>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</si>
  <si>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</si>
  <si>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</si>
  <si>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</si>
  <si>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</si>
  <si>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</si>
  <si>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</si>
  <si>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</si>
  <si>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</si>
  <si>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</si>
  <si>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</si>
  <si>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</si>
  <si>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</si>
  <si>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</si>
  <si>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</si>
  <si>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</si>
  <si>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</si>
  <si>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</si>
  <si>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</si>
  <si>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</si>
  <si>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</si>
  <si>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</si>
  <si>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</si>
  <si>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</si>
  <si>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</si>
  <si>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</si>
  <si>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</si>
  <si>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</si>
  <si>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</si>
  <si>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</si>
  <si>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</si>
  <si>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</si>
  <si>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</si>
  <si>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</si>
  <si>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</si>
  <si>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</si>
  <si>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</si>
  <si>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</si>
  <si>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</si>
  <si>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</si>
  <si>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</si>
  <si>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</si>
  <si>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</si>
  <si>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</si>
  <si>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</si>
  <si>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</si>
  <si>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</si>
  <si>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</si>
  <si>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</si>
  <si>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</si>
  <si>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</si>
  <si>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</si>
  <si>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</si>
  <si>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</si>
  <si>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</si>
  <si>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</si>
  <si>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</si>
  <si>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</si>
  <si>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</si>
  <si>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</si>
  <si>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</si>
  <si>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</si>
  <si>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</si>
  <si>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</si>
  <si>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</si>
  <si>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</si>
  <si>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</si>
  <si>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</si>
  <si>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</si>
  <si>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</si>
  <si>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</si>
  <si>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</si>
  <si>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</si>
  <si>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</si>
  <si>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</si>
  <si>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</si>
  <si>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</si>
  <si>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</si>
  <si>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</si>
  <si>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</si>
  <si>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</si>
  <si>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</si>
  <si>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</si>
  <si>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</si>
  <si>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</si>
  <si>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</si>
  <si>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</si>
  <si>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</si>
  <si>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</si>
  <si>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</si>
  <si>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</si>
  <si>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</si>
  <si>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</si>
  <si>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</si>
  <si>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</si>
  <si>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</si>
  <si>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</si>
  <si>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</si>
  <si>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</si>
  <si>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</si>
  <si>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</si>
  <si>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</si>
  <si>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</si>
  <si>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</si>
  <si>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</si>
  <si>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</si>
  <si>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</si>
  <si>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</si>
  <si>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</si>
  <si>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</si>
  <si>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</si>
  <si>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</si>
  <si>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</si>
  <si>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</si>
  <si>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</si>
  <si>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</si>
  <si>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</si>
  <si>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</si>
  <si>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</si>
  <si>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</si>
  <si>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</si>
  <si>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</si>
  <si>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</si>
  <si>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</si>
  <si>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</si>
  <si>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</si>
  <si>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</si>
  <si>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</si>
  <si>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</si>
  <si>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</si>
  <si>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</si>
  <si>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</si>
  <si>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</si>
  <si>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</si>
  <si>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</si>
  <si>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</si>
  <si>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</si>
  <si>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</si>
  <si>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</si>
  <si>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</si>
  <si>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</si>
  <si>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</si>
  <si>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</si>
  <si>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</si>
  <si>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</si>
  <si>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</si>
  <si>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</si>
  <si>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</si>
  <si>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</si>
  <si>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</si>
  <si>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</si>
  <si>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</si>
  <si>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</si>
  <si>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</si>
  <si>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</si>
  <si>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</si>
  <si>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</si>
  <si>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</si>
  <si>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</si>
  <si>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</si>
  <si>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</si>
  <si>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</si>
  <si>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</si>
  <si>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</si>
  <si>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</si>
  <si>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</si>
  <si>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</si>
  <si>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</si>
  <si>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</si>
  <si>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</si>
  <si>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</si>
  <si>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</si>
  <si>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</si>
  <si>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</si>
  <si>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</si>
  <si>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</si>
  <si>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</si>
  <si>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</si>
  <si>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</si>
  <si>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</si>
  <si>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</si>
  <si>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</si>
  <si>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</si>
  <si>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</si>
  <si>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</si>
  <si>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</si>
  <si>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</si>
  <si>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</si>
  <si>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</si>
  <si>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</si>
  <si>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</si>
  <si>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</si>
  <si>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</si>
  <si>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</si>
  <si>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</si>
  <si>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</si>
  <si>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</si>
  <si>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</si>
  <si>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</si>
  <si>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</si>
  <si>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</si>
  <si>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</si>
  <si>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</si>
  <si>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</si>
  <si>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</si>
  <si>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</si>
  <si>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</si>
  <si>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</si>
  <si>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</si>
  <si>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</si>
  <si>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</si>
  <si>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</si>
  <si>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</si>
  <si>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</si>
  <si>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</si>
  <si>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</si>
  <si>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</si>
  <si>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</si>
  <si>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</si>
  <si>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</si>
  <si>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</si>
  <si>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</si>
  <si>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</si>
  <si>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</si>
  <si>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</si>
  <si>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</si>
  <si>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</si>
  <si>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</si>
  <si>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</si>
  <si>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</si>
  <si>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</si>
  <si>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</si>
  <si>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</si>
  <si>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</si>
  <si>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</si>
  <si>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</si>
  <si>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</si>
  <si>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</si>
  <si>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</si>
  <si>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</si>
  <si>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</si>
  <si>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</si>
  <si>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</si>
  <si>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</si>
  <si>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</si>
  <si>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</si>
  <si>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</si>
  <si>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</si>
  <si>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</si>
  <si>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</si>
  <si>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</si>
  <si>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</si>
  <si>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</si>
  <si>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</si>
  <si>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</si>
  <si>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</si>
  <si>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</si>
  <si>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</si>
  <si>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</si>
  <si>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</si>
  <si>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</si>
  <si>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</si>
  <si>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</si>
  <si>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</si>
  <si>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</si>
  <si>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</si>
  <si>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</si>
  <si>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</si>
  <si>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</si>
  <si>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</si>
  <si>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</si>
  <si>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</si>
  <si>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</si>
  <si>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</si>
  <si>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</si>
  <si>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</si>
  <si>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</si>
  <si>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</si>
  <si>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</si>
  <si>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</si>
  <si>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</si>
  <si>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</si>
  <si>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</si>
  <si>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</si>
  <si>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</si>
  <si>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</si>
  <si>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</si>
  <si>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</si>
  <si>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</si>
  <si>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</si>
  <si>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</si>
  <si>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</si>
  <si>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</si>
  <si>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</si>
  <si>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</si>
  <si>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</si>
  <si>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</si>
  <si>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</si>
  <si>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</si>
  <si>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</si>
  <si>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</si>
  <si>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</si>
  <si>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</si>
  <si>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</si>
  <si>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</si>
  <si>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</si>
  <si>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</si>
  <si>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</si>
  <si>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</si>
  <si>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</si>
  <si>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</si>
  <si>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</si>
  <si>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</si>
  <si>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</si>
  <si>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</si>
  <si>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</si>
  <si>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</si>
  <si>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</si>
  <si>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</si>
  <si>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</si>
  <si>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</si>
  <si>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</si>
  <si>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</si>
  <si>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</si>
  <si>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</si>
  <si>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</si>
  <si>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</si>
  <si>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</si>
  <si>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</si>
  <si>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</si>
  <si>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</si>
  <si>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</si>
  <si>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</si>
  <si>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</si>
  <si>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</si>
  <si>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</si>
  <si>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</si>
  <si>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</si>
  <si>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</si>
  <si>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</si>
  <si>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</si>
  <si>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</si>
  <si>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</si>
  <si>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</si>
  <si>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</si>
  <si>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</si>
  <si>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</si>
  <si>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</si>
  <si>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</si>
  <si>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</si>
  <si>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</si>
  <si>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</si>
  <si>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</si>
  <si>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</si>
  <si>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</si>
  <si>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</si>
  <si>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</si>
  <si>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</si>
  <si>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</si>
  <si>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</si>
  <si>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</si>
  <si>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</si>
  <si>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</si>
  <si>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</si>
  <si>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</si>
  <si>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</si>
  <si>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</si>
  <si>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</si>
  <si>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</si>
  <si>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</si>
  <si>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</si>
  <si>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</si>
  <si>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</si>
  <si>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</si>
  <si>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</si>
  <si>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</si>
  <si>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</si>
  <si>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</si>
  <si>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</si>
  <si>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</si>
  <si>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</si>
  <si>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</si>
  <si>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</si>
  <si>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</si>
  <si>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</si>
  <si>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</si>
  <si>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</si>
  <si>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</si>
  <si>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</si>
  <si>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</si>
  <si>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</si>
  <si>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</si>
  <si>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</si>
  <si>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</si>
  <si>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</si>
  <si>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</si>
  <si>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</si>
  <si>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</si>
  <si>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</si>
  <si>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</si>
  <si>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</si>
  <si>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</si>
  <si>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</si>
  <si>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</si>
  <si>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</si>
  <si>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</si>
  <si>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</si>
  <si>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</si>
  <si>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</si>
  <si>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</si>
  <si>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</si>
  <si>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</si>
  <si>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</si>
  <si>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</si>
  <si>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</si>
  <si>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</si>
  <si>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</si>
  <si>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</si>
  <si>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</si>
  <si>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</si>
  <si>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</si>
  <si>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</si>
  <si>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</si>
  <si>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</si>
  <si>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</si>
  <si>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</si>
  <si>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</si>
  <si>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</si>
  <si>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</si>
  <si>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</si>
  <si>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</si>
  <si>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</si>
  <si>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</si>
  <si>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</si>
  <si>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</si>
  <si>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</si>
  <si>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</si>
  <si>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</si>
  <si>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</si>
  <si>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</si>
  <si>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</si>
  <si>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</si>
  <si>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</si>
  <si>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</si>
  <si>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</si>
  <si>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</si>
  <si>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</si>
  <si>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</si>
  <si>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</si>
  <si>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</si>
  <si>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</si>
  <si>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</si>
  <si>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</si>
  <si>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</si>
  <si>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</si>
  <si>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</si>
  <si>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</si>
  <si>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</si>
  <si>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</si>
  <si>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</si>
  <si>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</si>
  <si>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</si>
  <si>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</si>
  <si>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</si>
  <si>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</si>
  <si>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</si>
  <si>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</si>
  <si>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</si>
  <si>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</si>
  <si>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</si>
  <si>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</si>
  <si>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</si>
  <si>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</si>
  <si>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</si>
  <si>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</si>
  <si>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</si>
  <si>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</si>
  <si>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</si>
  <si>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</si>
  <si>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</si>
  <si>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</si>
  <si>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</si>
  <si>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</si>
  <si>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</si>
  <si>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</si>
  <si>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</si>
  <si>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</si>
  <si>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</si>
  <si>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</si>
  <si>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</si>
  <si>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</si>
  <si>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</si>
  <si>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</si>
  <si>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</si>
  <si>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</si>
  <si>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</si>
  <si>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</si>
  <si>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</si>
  <si>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</si>
  <si>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</si>
  <si>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</si>
  <si>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</si>
  <si>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</si>
  <si>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</si>
  <si>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</si>
  <si>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</si>
  <si>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</si>
  <si>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</si>
  <si>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</si>
  <si>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</si>
  <si>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</si>
  <si>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</si>
  <si>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</si>
  <si>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</si>
  <si>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</si>
  <si>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</si>
  <si>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</si>
  <si>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</si>
  <si>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</si>
  <si>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</si>
  <si>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</si>
  <si>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</si>
  <si>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</si>
  <si>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</si>
  <si>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</si>
  <si>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</si>
  <si>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</si>
  <si>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</si>
  <si>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</si>
  <si>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</si>
  <si>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</si>
  <si>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</si>
  <si>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</si>
  <si>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</si>
  <si>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</si>
  <si>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</si>
  <si>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</si>
  <si>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</si>
  <si>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</si>
  <si>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</si>
  <si>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</si>
  <si>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</si>
  <si>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</si>
  <si>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</si>
  <si>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</si>
  <si>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</si>
  <si>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</si>
  <si>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</si>
  <si>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</si>
  <si>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</si>
  <si>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</si>
  <si>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</si>
  <si>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</si>
  <si>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</si>
  <si>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</si>
  <si>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</si>
  <si>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</si>
  <si>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</si>
  <si>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</si>
  <si>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</si>
  <si>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</si>
  <si>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</si>
  <si>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</si>
  <si>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</si>
  <si>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</si>
  <si>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</si>
  <si>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</si>
  <si>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</si>
  <si>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</si>
  <si>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</si>
  <si>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</si>
  <si>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</si>
  <si>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</si>
  <si>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</si>
  <si>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</si>
  <si>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</si>
  <si>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</si>
  <si>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</si>
  <si>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</si>
  <si>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</si>
  <si>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</si>
  <si>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</si>
  <si>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</si>
  <si>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</si>
  <si>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</si>
  <si>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</si>
  <si>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</si>
  <si>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</si>
  <si>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</si>
  <si>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</si>
  <si>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</si>
  <si>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</si>
  <si>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</si>
  <si>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</si>
  <si>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</si>
  <si>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</si>
  <si>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</si>
  <si>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</si>
  <si>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</si>
  <si>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</si>
  <si>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</si>
  <si>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</si>
  <si>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</si>
  <si>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</si>
  <si>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</si>
  <si>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</si>
  <si>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</si>
  <si>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</si>
  <si>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</si>
  <si>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</si>
  <si>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</si>
  <si>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</si>
  <si>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</si>
  <si>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</si>
  <si>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</si>
  <si>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</si>
  <si>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</si>
  <si>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</si>
  <si>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</si>
  <si>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</si>
  <si>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</si>
  <si>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</si>
  <si>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</si>
  <si>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</si>
  <si>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</si>
  <si>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</si>
  <si>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</si>
  <si>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</si>
  <si>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</si>
  <si>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</si>
  <si>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</si>
  <si>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</si>
  <si>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</si>
  <si>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</si>
  <si>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</si>
  <si>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</si>
  <si>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</si>
  <si>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</si>
  <si>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</si>
  <si>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</si>
  <si>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</si>
  <si>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</si>
  <si>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</si>
  <si>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</si>
  <si>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</si>
  <si>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</si>
  <si>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</si>
  <si>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</si>
  <si>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</si>
  <si>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</si>
  <si>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</si>
  <si>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</si>
  <si>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</si>
  <si>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</si>
  <si>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</si>
  <si>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</si>
  <si>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</si>
  <si>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</si>
  <si>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</si>
  <si>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</si>
  <si>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</si>
  <si>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</si>
  <si>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</si>
  <si>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</si>
  <si>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</si>
  <si>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</si>
  <si>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</si>
  <si>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</si>
  <si>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</si>
  <si>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</si>
  <si>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</si>
  <si>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</si>
  <si>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</si>
  <si>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</si>
  <si>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</si>
  <si>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</si>
  <si>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</si>
  <si>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</si>
  <si>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</si>
  <si>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</si>
  <si>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</si>
  <si>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</si>
  <si>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</si>
  <si>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</si>
  <si>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</si>
  <si>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</si>
  <si>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</si>
  <si>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</si>
  <si>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</si>
  <si>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</si>
  <si>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</si>
  <si>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</si>
  <si>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</si>
  <si>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</si>
  <si>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</si>
  <si>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</si>
  <si>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</si>
  <si>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</si>
  <si>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</si>
  <si>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</si>
  <si>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</si>
  <si>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</si>
  <si>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</si>
  <si>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</si>
  <si>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</si>
  <si>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</si>
  <si>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</si>
  <si>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</si>
  <si>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</si>
  <si>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</si>
  <si>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</si>
  <si>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</si>
  <si>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</si>
  <si>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</si>
  <si>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</si>
  <si>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</si>
  <si>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</si>
  <si>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</si>
  <si>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</si>
  <si>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</si>
  <si>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</si>
  <si>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</si>
  <si>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</si>
  <si>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</si>
  <si>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</si>
  <si>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</si>
  <si>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</si>
  <si>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</si>
  <si>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</si>
  <si>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</si>
  <si>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</si>
  <si>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</si>
  <si>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</si>
  <si>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</si>
  <si>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</si>
  <si>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</si>
  <si>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</si>
  <si>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</si>
  <si>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</si>
  <si>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</si>
  <si>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</si>
  <si>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</si>
  <si>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</si>
  <si>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</si>
  <si>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</si>
  <si>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</si>
  <si>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</si>
  <si>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</si>
  <si>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</si>
  <si>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</si>
  <si>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</si>
  <si>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</si>
  <si>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</si>
  <si>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</si>
  <si>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</si>
  <si>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</si>
  <si>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</si>
  <si>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</si>
  <si>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</si>
  <si>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</si>
  <si>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</si>
  <si>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</si>
  <si>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</si>
  <si>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</si>
  <si>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</si>
  <si>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</si>
  <si>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</si>
  <si>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</si>
  <si>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</si>
  <si>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</si>
  <si>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</si>
  <si>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</si>
  <si>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</si>
  <si>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</si>
  <si>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</si>
  <si>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</si>
  <si>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</si>
  <si>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</si>
  <si>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</si>
  <si>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</si>
  <si>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</si>
  <si>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</si>
  <si>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</si>
  <si>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</si>
  <si>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</si>
  <si>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</si>
  <si>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</si>
  <si>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</si>
  <si>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</si>
  <si>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</si>
  <si>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</si>
  <si>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</si>
  <si>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</si>
  <si>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</si>
  <si>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</si>
  <si>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</si>
  <si>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</si>
  <si>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</si>
  <si>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</si>
  <si>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</si>
  <si>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</si>
  <si>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</si>
  <si>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</si>
  <si>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</si>
  <si>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</si>
  <si>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</si>
  <si>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</si>
  <si>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</si>
  <si>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</si>
  <si>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</si>
  <si>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</si>
  <si>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</si>
  <si>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</si>
  <si>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</si>
  <si>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</si>
  <si>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</si>
  <si>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</si>
  <si>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</si>
  <si>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</si>
  <si>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</si>
  <si>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</si>
  <si>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</si>
  <si>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</si>
  <si>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</si>
  <si>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</si>
  <si>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</si>
  <si>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</si>
  <si>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</si>
  <si>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</si>
  <si>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</si>
  <si>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</si>
  <si>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</si>
  <si>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</si>
  <si>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</si>
  <si>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</si>
  <si>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</si>
  <si>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</si>
  <si>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</si>
  <si>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</si>
  <si>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</si>
  <si>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</si>
  <si>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</si>
  <si>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</si>
  <si>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</si>
  <si>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</si>
  <si>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</si>
  <si>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</si>
  <si>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</si>
  <si>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</si>
  <si>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</si>
  <si>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</si>
  <si>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</si>
  <si>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</si>
  <si>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</si>
  <si>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</si>
  <si>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</si>
  <si>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</si>
  <si>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</si>
  <si>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</si>
  <si>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</si>
  <si>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</si>
  <si>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</si>
  <si>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</si>
  <si>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</si>
  <si>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</si>
  <si>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</si>
  <si>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</si>
  <si>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</si>
  <si>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</si>
  <si>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</si>
  <si>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</si>
  <si>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</si>
  <si>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</si>
  <si>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</si>
  <si>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</si>
  <si>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</si>
  <si>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</si>
  <si>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</si>
  <si>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</si>
  <si>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</si>
  <si>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</si>
  <si>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</si>
  <si>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</si>
  <si>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</si>
  <si>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</si>
  <si>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</si>
  <si>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</si>
  <si>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</si>
  <si>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</si>
  <si>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</si>
  <si>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</si>
  <si>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</si>
  <si>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</si>
  <si>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</si>
  <si>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</si>
  <si>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</si>
  <si>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</si>
  <si>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</si>
  <si>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</si>
  <si>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</si>
  <si>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</si>
  <si>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</si>
  <si>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</si>
  <si>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</si>
  <si>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</si>
  <si>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</si>
  <si>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</si>
  <si>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</si>
  <si>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</si>
  <si>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</si>
  <si>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</si>
  <si>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</si>
  <si>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</si>
  <si>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</si>
  <si>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</si>
  <si>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</si>
  <si>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</si>
  <si>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</si>
  <si>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</si>
  <si>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</si>
  <si>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</si>
  <si>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</si>
  <si>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</si>
  <si>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</si>
  <si>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</si>
  <si>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</si>
  <si>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</si>
  <si>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</si>
  <si>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</si>
  <si>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</si>
  <si>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</si>
  <si>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</si>
  <si>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</si>
  <si>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</si>
  <si>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</si>
  <si>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</si>
  <si>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</si>
  <si>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</si>
  <si>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</si>
  <si>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</si>
  <si>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</si>
  <si>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</si>
  <si>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</si>
  <si>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</si>
  <si>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</si>
  <si>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</si>
  <si>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</si>
  <si>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</si>
  <si>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</si>
  <si>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</si>
  <si>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</si>
  <si>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</si>
  <si>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</si>
  <si>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</si>
  <si>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</si>
  <si>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</si>
  <si>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</si>
  <si>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</si>
  <si>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</si>
  <si>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</si>
  <si>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</si>
  <si>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</si>
  <si>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</si>
  <si>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</si>
  <si>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</si>
  <si>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</si>
  <si>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</si>
  <si>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</si>
  <si>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</si>
  <si>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</si>
  <si>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</si>
  <si>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</si>
  <si>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</si>
  <si>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</si>
  <si>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</si>
  <si>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</si>
  <si>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</si>
  <si>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</si>
  <si>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</si>
  <si>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</si>
  <si>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</si>
  <si>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</si>
  <si>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</si>
  <si>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</si>
  <si>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</si>
  <si>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</si>
  <si>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</si>
  <si>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</si>
  <si>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</si>
  <si>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</si>
  <si>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</si>
  <si>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</si>
  <si>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</si>
  <si>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</si>
  <si>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</si>
  <si>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</si>
  <si>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</si>
  <si>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</si>
  <si>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</si>
  <si>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</si>
  <si>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</si>
  <si>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</si>
  <si>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</si>
  <si>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</si>
  <si>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</si>
  <si>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</si>
  <si>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</si>
  <si>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</si>
  <si>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</si>
  <si>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</si>
  <si>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</si>
  <si>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</si>
  <si>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</si>
  <si>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</si>
  <si>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</si>
  <si>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</si>
  <si>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</si>
  <si>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</si>
  <si>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</si>
  <si>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</si>
  <si>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</si>
  <si>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</si>
  <si>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</si>
  <si>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</si>
  <si>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</si>
  <si>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</si>
  <si>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</si>
  <si>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</si>
  <si>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</si>
  <si>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</si>
  <si>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</si>
  <si>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</si>
  <si>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</si>
  <si>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</si>
  <si>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</si>
  <si>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</si>
  <si>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</si>
  <si>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</si>
  <si>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</si>
  <si>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</si>
  <si>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</si>
  <si>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</si>
  <si>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</si>
  <si>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</si>
  <si>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</si>
  <si>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</si>
  <si>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</si>
  <si>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</si>
  <si>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</si>
  <si>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</si>
  <si>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</si>
  <si>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</si>
  <si>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</si>
  <si>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</si>
  <si>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</si>
  <si>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</si>
  <si>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</si>
  <si>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</si>
  <si>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</si>
  <si>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</si>
  <si>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</si>
  <si>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</si>
  <si>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</si>
  <si>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</si>
  <si>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</si>
  <si>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</si>
  <si>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</si>
  <si>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</si>
  <si>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</si>
  <si>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</si>
  <si>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</si>
  <si>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</si>
  <si>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</si>
  <si>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</si>
  <si>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</si>
  <si>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</si>
  <si>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</si>
  <si>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</si>
  <si>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</si>
  <si>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</si>
  <si>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</si>
  <si>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</si>
  <si>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</si>
  <si>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</si>
  <si>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</si>
  <si>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</si>
  <si>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</si>
  <si>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</si>
  <si>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</si>
  <si>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</si>
  <si>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</si>
  <si>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</si>
  <si>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</si>
  <si>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</si>
  <si>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</si>
  <si>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</si>
  <si>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</si>
  <si>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</si>
  <si>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</si>
  <si>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</si>
  <si>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</si>
  <si>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</si>
  <si>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</si>
  <si>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</si>
  <si>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</si>
  <si>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</si>
  <si>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</si>
  <si>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</si>
  <si>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</si>
  <si>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</si>
  <si>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</si>
  <si>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</si>
  <si>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</si>
  <si>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</si>
  <si>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</si>
  <si>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</si>
  <si>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</si>
  <si>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</si>
  <si>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</si>
  <si>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</si>
  <si>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</si>
  <si>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</si>
  <si>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</si>
  <si>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</si>
  <si>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</si>
  <si>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</si>
  <si>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</si>
  <si>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</si>
  <si>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</si>
  <si>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</si>
  <si>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</si>
  <si>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</si>
  <si>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</si>
  <si>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</si>
  <si>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</si>
  <si>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</si>
  <si>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</si>
  <si>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</si>
  <si>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</si>
  <si>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</si>
  <si>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</si>
  <si>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</si>
  <si>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</si>
  <si>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</si>
  <si>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</si>
  <si>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</si>
  <si>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</si>
  <si>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</si>
  <si>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</si>
  <si>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</si>
  <si>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</si>
  <si>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</si>
  <si>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</si>
  <si>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</si>
  <si>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</si>
  <si>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</si>
  <si>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</si>
  <si>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</si>
  <si>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</si>
  <si>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</si>
  <si>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</si>
  <si>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</si>
  <si>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</si>
  <si>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</si>
  <si>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</si>
  <si>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</si>
  <si>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</si>
  <si>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</si>
  <si>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</si>
  <si>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</si>
  <si>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</si>
  <si>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</si>
  <si>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</si>
  <si>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</si>
  <si>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</si>
  <si>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</si>
  <si>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</si>
  <si>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</si>
  <si>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</si>
  <si>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</si>
  <si>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</si>
  <si>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</si>
  <si>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</si>
  <si>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</si>
  <si>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</si>
  <si>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</si>
  <si>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</si>
  <si>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</si>
  <si>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</si>
  <si>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</si>
  <si>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</si>
  <si>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</si>
  <si>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</si>
  <si>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</si>
  <si>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</si>
  <si>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</si>
  <si>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</si>
  <si>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</si>
  <si>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</si>
  <si>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</si>
  <si>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</si>
  <si>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</si>
  <si>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</si>
  <si>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</si>
  <si>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</si>
  <si>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</si>
  <si>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</si>
  <si>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</si>
  <si>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</si>
  <si>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</si>
  <si>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</si>
  <si>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</si>
  <si>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</si>
  <si>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</si>
  <si>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</si>
  <si>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</si>
  <si>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</si>
  <si>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</si>
  <si>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</si>
  <si>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</si>
  <si>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</si>
  <si>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</si>
  <si>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</si>
  <si>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</si>
  <si>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</si>
  <si>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</si>
  <si>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</si>
  <si>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</si>
  <si>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</si>
  <si>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</si>
  <si>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</si>
  <si>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</si>
  <si>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</si>
  <si>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</si>
  <si>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</si>
  <si>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</si>
  <si>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</si>
  <si>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</si>
  <si>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</si>
  <si>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</si>
  <si>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</si>
  <si>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</si>
  <si>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</si>
  <si>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</si>
  <si>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</si>
  <si>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</si>
  <si>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</si>
  <si>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</si>
  <si>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</si>
  <si>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</si>
  <si>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</si>
  <si>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</si>
  <si>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</si>
  <si>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</si>
  <si>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</si>
  <si>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</si>
  <si>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</si>
  <si>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</si>
  <si>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</si>
  <si>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</si>
  <si>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</si>
  <si>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</si>
  <si>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</si>
  <si>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</si>
  <si>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</si>
  <si>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</si>
  <si>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</si>
  <si>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</si>
  <si>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</si>
  <si>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</si>
  <si>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</si>
  <si>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</si>
  <si>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</si>
  <si>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</si>
  <si>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</si>
  <si>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</si>
  <si>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</si>
  <si>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</si>
  <si>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</si>
  <si>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</si>
  <si>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</si>
  <si>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</si>
  <si>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</si>
  <si>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</si>
  <si>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</si>
  <si>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</si>
  <si>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</si>
  <si>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</si>
  <si>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</si>
  <si>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</si>
  <si>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</si>
  <si>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</si>
  <si>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</si>
  <si>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</si>
  <si>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</si>
  <si>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</si>
  <si>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</si>
  <si>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</si>
  <si>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</si>
  <si>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</si>
  <si>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</si>
  <si>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</si>
  <si>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</si>
  <si>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</si>
  <si>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</si>
  <si>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</si>
  <si>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</si>
  <si>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</si>
  <si>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</si>
  <si>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</si>
  <si>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</si>
  <si>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</si>
  <si>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</si>
  <si>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</si>
  <si>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</si>
  <si>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</si>
  <si>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</si>
  <si>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</si>
  <si>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</si>
  <si>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</si>
  <si>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</si>
  <si>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</si>
  <si>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</si>
  <si>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</si>
  <si>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</si>
  <si>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</si>
  <si>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</si>
  <si>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</si>
  <si>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</si>
  <si>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</si>
  <si>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</si>
  <si>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</si>
  <si>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</si>
  <si>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</si>
  <si>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</si>
  <si>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</si>
  <si>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</si>
  <si>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</si>
  <si>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</si>
  <si>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</si>
  <si>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</si>
  <si>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</si>
  <si>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</si>
  <si>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</si>
  <si>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</si>
  <si>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</si>
  <si>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</si>
  <si>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</si>
  <si>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</si>
  <si>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</si>
  <si>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</si>
  <si>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</si>
  <si>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</si>
  <si>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</si>
  <si>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</si>
  <si>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</si>
  <si>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</si>
  <si>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</si>
  <si>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</si>
  <si>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</si>
  <si>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</si>
  <si>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</si>
  <si>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</si>
  <si>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</si>
  <si>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</si>
  <si>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</si>
  <si>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</si>
  <si>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</si>
  <si>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</si>
  <si>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</si>
  <si>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</si>
  <si>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</si>
  <si>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</si>
  <si>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</si>
  <si>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</si>
  <si>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</si>
  <si>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</si>
  <si>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</si>
  <si>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</si>
  <si>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</si>
  <si>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</si>
  <si>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</si>
  <si>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</si>
  <si>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</si>
  <si>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</si>
  <si>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</si>
  <si>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</si>
  <si>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</si>
  <si>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</si>
  <si>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</si>
  <si>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</si>
  <si>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</si>
  <si>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</si>
  <si>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</si>
  <si>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</si>
  <si>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</si>
  <si>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</si>
  <si>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</si>
  <si>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</si>
  <si>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</si>
  <si>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</si>
  <si>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</si>
  <si>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</si>
  <si>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</si>
  <si>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</si>
  <si>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</si>
  <si>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</si>
  <si>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</si>
  <si>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</si>
  <si>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</si>
  <si>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</si>
  <si>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</si>
  <si>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</si>
  <si>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</si>
  <si>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</si>
  <si>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</si>
  <si>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</si>
  <si>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</si>
  <si>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</si>
  <si>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</si>
  <si>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</si>
  <si>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</si>
  <si>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</si>
  <si>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</si>
  <si>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</si>
  <si>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</si>
  <si>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</si>
  <si>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</si>
  <si>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</si>
  <si>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</si>
  <si>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</si>
  <si>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</si>
  <si>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</si>
  <si>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</si>
  <si>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</si>
  <si>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</si>
  <si>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</si>
  <si>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</si>
  <si>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</si>
  <si>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</si>
  <si>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</si>
  <si>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</si>
  <si>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</si>
  <si>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</si>
  <si>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</si>
  <si>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</si>
  <si>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</si>
  <si>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</si>
  <si>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</si>
  <si>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</si>
  <si>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</si>
  <si>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</si>
  <si>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</si>
  <si>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</si>
  <si>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</si>
  <si>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</si>
  <si>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</si>
  <si>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</si>
  <si>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</si>
  <si>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</si>
  <si>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</si>
  <si>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</si>
  <si>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</si>
  <si>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</si>
  <si>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</si>
  <si>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</si>
  <si>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</si>
  <si>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</si>
  <si>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</si>
  <si>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</si>
  <si>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</si>
  <si>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</si>
  <si>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</si>
  <si>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</si>
  <si>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</si>
  <si>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</si>
  <si>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</si>
  <si>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</si>
  <si>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</si>
  <si>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</si>
  <si>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</si>
  <si>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</si>
  <si>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</si>
  <si>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</si>
  <si>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</si>
  <si>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</si>
  <si>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</si>
  <si>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</si>
  <si>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</si>
  <si>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</si>
  <si>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</si>
  <si>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</si>
  <si>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</si>
  <si>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</si>
  <si>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</si>
  <si>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</si>
  <si>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</si>
  <si>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</si>
  <si>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</si>
  <si>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</si>
  <si>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</si>
  <si>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</si>
  <si>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</si>
  <si>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</si>
  <si>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</si>
  <si>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</si>
  <si>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</si>
  <si>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</si>
  <si>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</si>
  <si>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</si>
  <si>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</si>
  <si>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</si>
  <si>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</si>
  <si>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</si>
  <si>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</si>
  <si>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</si>
  <si>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</si>
  <si>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</si>
  <si>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</si>
  <si>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</si>
  <si>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</si>
  <si>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</si>
  <si>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</si>
  <si>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</si>
  <si>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</si>
  <si>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</si>
  <si>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</si>
  <si>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</si>
  <si>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</si>
  <si>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</si>
  <si>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</si>
  <si>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</si>
  <si>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</si>
  <si>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</si>
  <si>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</si>
  <si>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</si>
  <si>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</si>
  <si>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</si>
  <si>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</si>
  <si>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</si>
  <si>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</si>
  <si>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</si>
  <si>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</si>
  <si>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</si>
  <si>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</si>
  <si>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</si>
  <si>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</si>
  <si>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</si>
  <si>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</si>
  <si>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</si>
  <si>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</si>
  <si>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</si>
  <si>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</si>
  <si>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</si>
  <si>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</si>
  <si>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</si>
  <si>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</si>
  <si>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</si>
  <si>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</si>
  <si>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</si>
  <si>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</si>
  <si>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</si>
  <si>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</si>
  <si>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</si>
  <si>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</si>
  <si>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</si>
  <si>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</si>
  <si>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</si>
  <si>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</si>
  <si>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</si>
  <si>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</si>
  <si>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</si>
  <si>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</si>
  <si>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</si>
  <si>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</si>
  <si>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</si>
  <si>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</si>
  <si>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</si>
  <si>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</si>
  <si>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</si>
  <si>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</si>
  <si>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</si>
  <si>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</si>
  <si>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</si>
  <si>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</si>
  <si>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</si>
  <si>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</si>
  <si>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</si>
  <si>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</si>
  <si>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</si>
  <si>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</si>
  <si>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</si>
  <si>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</si>
  <si>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</si>
  <si>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</si>
  <si>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</si>
  <si>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</si>
  <si>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</si>
  <si>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</si>
  <si>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</si>
  <si>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</si>
  <si>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</si>
  <si>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</si>
  <si>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</si>
  <si>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</si>
  <si>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</si>
  <si>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</si>
  <si>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</si>
  <si>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</si>
  <si>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</si>
  <si>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</si>
  <si>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</si>
  <si>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</si>
  <si>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</si>
  <si>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</si>
  <si>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</si>
  <si>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</si>
  <si>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</si>
  <si>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</si>
  <si>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</si>
  <si>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</si>
  <si>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</si>
  <si>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</si>
  <si>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</si>
  <si>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</si>
  <si>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</si>
  <si>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</si>
  <si>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</si>
  <si>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</si>
  <si>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</si>
  <si>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</si>
  <si>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</si>
  <si>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</si>
  <si>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</si>
  <si>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</si>
  <si>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</si>
  <si>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</si>
  <si>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</si>
  <si>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</si>
  <si>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</si>
  <si>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</si>
  <si>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</si>
  <si>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</si>
  <si>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</si>
  <si>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</si>
  <si>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</si>
  <si>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</si>
  <si>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</si>
  <si>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</si>
  <si>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</si>
  <si>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</si>
  <si>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</si>
  <si>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</si>
  <si>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</si>
  <si>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</si>
  <si>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</si>
  <si>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</si>
  <si>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</si>
  <si>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</si>
  <si>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</si>
  <si>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</si>
  <si>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</si>
  <si>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</si>
  <si>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</si>
  <si>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</si>
  <si>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</si>
  <si>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</si>
  <si>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</si>
  <si>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</si>
  <si>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</si>
  <si>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</si>
  <si>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</si>
  <si>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</si>
  <si>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</si>
  <si>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</si>
  <si>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</si>
  <si>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</si>
  <si>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</si>
  <si>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</si>
  <si>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</si>
  <si>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</si>
  <si>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</si>
  <si>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</si>
  <si>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</si>
  <si>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</si>
  <si>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</si>
  <si>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</si>
  <si>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</si>
  <si>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</si>
  <si>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</si>
  <si>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</si>
  <si>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</si>
  <si>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</si>
  <si>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</si>
  <si>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</si>
  <si>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</si>
  <si>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</si>
  <si>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</si>
  <si>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</si>
  <si>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</si>
  <si>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</si>
  <si>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</si>
  <si>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</si>
  <si>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</si>
  <si>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</si>
  <si>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</si>
  <si>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</si>
  <si>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</si>
  <si>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</si>
  <si>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</si>
  <si>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</si>
  <si>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</si>
  <si>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</si>
  <si>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</si>
  <si>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</si>
  <si>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</si>
  <si>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</si>
  <si>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</si>
  <si>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</si>
  <si>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</si>
  <si>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</si>
  <si>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</si>
  <si>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</si>
  <si>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</si>
  <si>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</si>
  <si>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</si>
  <si>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</si>
  <si>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</si>
  <si>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</si>
  <si>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</si>
  <si>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</si>
  <si>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</si>
  <si>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</si>
  <si>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</si>
  <si>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</si>
  <si>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</si>
  <si>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</si>
  <si>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</si>
  <si>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</si>
  <si>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</si>
  <si>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</si>
  <si>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</si>
  <si>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</si>
  <si>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</si>
  <si>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</si>
  <si>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</si>
  <si>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</si>
  <si>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</si>
  <si>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</si>
  <si>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</si>
  <si>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</si>
  <si>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</si>
  <si>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</si>
  <si>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</si>
  <si>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</si>
  <si>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</si>
  <si>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</si>
  <si>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</si>
  <si>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</si>
  <si>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</si>
  <si>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</si>
  <si>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</si>
  <si>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</si>
  <si>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</si>
  <si>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</si>
  <si>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</si>
  <si>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</si>
  <si>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</si>
  <si>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</si>
  <si>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</si>
  <si>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</si>
  <si>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</si>
  <si>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</si>
  <si>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</si>
  <si>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</si>
  <si>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</si>
  <si>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</si>
  <si>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</si>
  <si>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</si>
  <si>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</si>
  <si>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</si>
  <si>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</si>
  <si>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</si>
  <si>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</si>
  <si>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</si>
  <si>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</si>
  <si>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</si>
  <si>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</si>
  <si>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</si>
  <si>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</si>
  <si>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</si>
  <si>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</si>
  <si>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</si>
  <si>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</si>
  <si>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</si>
  <si>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</si>
  <si>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</si>
  <si>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</si>
  <si>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</si>
  <si>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</si>
  <si>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</si>
  <si>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</si>
  <si>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</si>
  <si>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</si>
  <si>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</si>
  <si>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</si>
  <si>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</si>
  <si>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</si>
  <si>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</si>
  <si>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</si>
  <si>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</si>
  <si>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</si>
  <si>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</si>
  <si>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</si>
  <si>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</si>
  <si>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</si>
  <si>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</si>
  <si>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</si>
  <si>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</si>
  <si>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</si>
  <si>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</si>
  <si>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</si>
  <si>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</si>
  <si>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</si>
  <si>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</si>
  <si>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</si>
  <si>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</si>
  <si>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</si>
  <si>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</si>
  <si>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</si>
  <si>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</si>
  <si>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</si>
  <si>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</si>
  <si>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</si>
  <si>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</si>
  <si>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</si>
  <si>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</si>
  <si>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</si>
  <si>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</si>
  <si>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</si>
  <si>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</si>
  <si>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</si>
  <si>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</si>
  <si>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</si>
  <si>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</si>
  <si>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</si>
  <si>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</si>
  <si>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</si>
  <si>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</si>
  <si>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</si>
  <si>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</si>
  <si>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</si>
  <si>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</si>
  <si>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</si>
  <si>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</si>
  <si>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</si>
  <si>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</si>
  <si>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</si>
  <si>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</si>
  <si>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</si>
  <si>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</si>
  <si>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</si>
  <si>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</si>
  <si>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</si>
  <si>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</si>
  <si>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</si>
  <si>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</si>
  <si>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</si>
  <si>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</si>
  <si>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</si>
  <si>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</si>
  <si>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</si>
  <si>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</si>
  <si>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</si>
  <si>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</si>
  <si>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</si>
  <si>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</si>
  <si>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</si>
  <si>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</si>
  <si>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</si>
  <si>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</si>
  <si>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</si>
  <si>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</si>
  <si>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</si>
  <si>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</si>
  <si>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</si>
  <si>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</si>
  <si>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</si>
  <si>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</si>
  <si>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</si>
  <si>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</si>
  <si>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</si>
  <si>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</si>
  <si>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</si>
  <si>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</si>
  <si>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</si>
  <si>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</si>
  <si>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</si>
  <si>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</si>
  <si>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</si>
  <si>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</si>
  <si>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</si>
  <si>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</si>
  <si>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</si>
  <si>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</si>
  <si>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</si>
  <si>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</si>
  <si>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</si>
  <si>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</si>
  <si>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</si>
  <si>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</si>
  <si>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</si>
  <si>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</si>
  <si>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</si>
  <si>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</si>
  <si>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</si>
  <si>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</si>
  <si>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</si>
  <si>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</si>
  <si>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</si>
  <si>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</si>
  <si>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</si>
  <si>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</si>
  <si>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</si>
  <si>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</si>
  <si>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</si>
  <si>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</si>
  <si>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</si>
  <si>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</si>
  <si>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</si>
  <si>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</si>
  <si>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</si>
  <si>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</si>
  <si>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</si>
  <si>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</si>
  <si>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</si>
  <si>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</si>
  <si>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</si>
  <si>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</si>
  <si>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</si>
  <si>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</si>
  <si>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</si>
  <si>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</si>
  <si>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</si>
  <si>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</si>
  <si>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</si>
  <si>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</si>
  <si>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</si>
  <si>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</si>
  <si>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</si>
  <si>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</si>
  <si>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</si>
  <si>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</si>
  <si>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</si>
  <si>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</si>
  <si>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</si>
  <si>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</si>
  <si>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</si>
  <si>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</si>
  <si>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</si>
  <si>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</si>
  <si>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</si>
  <si>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</si>
  <si>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</si>
  <si>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</si>
  <si>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</si>
  <si>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</si>
  <si>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</si>
  <si>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</si>
  <si>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</si>
  <si>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</si>
  <si>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</si>
  <si>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</si>
  <si>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</si>
  <si>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</si>
  <si>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</si>
  <si>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</si>
  <si>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</si>
  <si>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</si>
  <si>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</si>
  <si>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</si>
  <si>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</si>
  <si>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</si>
  <si>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</si>
  <si>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</si>
  <si>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</si>
  <si>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</si>
  <si>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</si>
  <si>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</si>
  <si>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</si>
  <si>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</si>
  <si>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</si>
  <si>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</si>
  <si>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</si>
  <si>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</si>
  <si>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</si>
  <si>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</si>
  <si>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</si>
  <si>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</si>
  <si>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</si>
  <si>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</si>
  <si>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</si>
  <si>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</si>
  <si>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</si>
  <si>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</si>
  <si>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</si>
  <si>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</si>
  <si>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</si>
  <si>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</si>
  <si>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</si>
  <si>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</si>
  <si>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</si>
  <si>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</si>
  <si>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</si>
  <si>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</si>
  <si>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</si>
  <si>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</si>
  <si>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</si>
  <si>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</si>
  <si>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</si>
  <si>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</si>
  <si>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</si>
  <si>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</si>
  <si>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</si>
  <si>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</si>
  <si>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</si>
  <si>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</si>
  <si>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</si>
  <si>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</si>
  <si>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</si>
  <si>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</si>
  <si>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</si>
  <si>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</si>
  <si>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</si>
  <si>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</si>
  <si>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</si>
  <si>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</si>
  <si>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</si>
  <si>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</si>
  <si>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</si>
  <si>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</si>
  <si>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</si>
  <si>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</si>
  <si>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</si>
  <si>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</si>
  <si>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</si>
  <si>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</si>
  <si>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</si>
  <si>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</si>
  <si>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</si>
  <si>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</si>
  <si>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</si>
  <si>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</si>
  <si>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</si>
  <si>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</si>
  <si>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</si>
  <si>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</si>
  <si>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</si>
  <si>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</si>
  <si>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</si>
  <si>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</si>
  <si>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</si>
  <si>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</si>
  <si>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</si>
  <si>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</si>
  <si>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</si>
  <si>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</si>
  <si>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</si>
  <si>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</si>
  <si>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</si>
  <si>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</si>
  <si>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</si>
  <si>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</si>
  <si>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</si>
  <si>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</si>
  <si>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</si>
  <si>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</si>
  <si>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</si>
  <si>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</si>
  <si>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</si>
  <si>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</si>
  <si>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</si>
  <si>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</si>
  <si>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</si>
  <si>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</si>
  <si>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</si>
  <si>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</si>
  <si>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</si>
  <si>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</si>
  <si>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</si>
  <si>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</si>
  <si>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</si>
  <si>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</si>
  <si>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</si>
  <si>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</si>
  <si>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</si>
  <si>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</si>
  <si>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</si>
  <si>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</si>
  <si>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</si>
  <si>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</si>
  <si>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</si>
  <si>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</si>
  <si>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</si>
  <si>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</si>
  <si>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</si>
  <si>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</si>
  <si>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</si>
  <si>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</si>
  <si>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</si>
  <si>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</si>
  <si>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</si>
  <si>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</si>
  <si>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</si>
  <si>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</si>
  <si>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</si>
  <si>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</si>
  <si>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</si>
  <si>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</si>
  <si>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</si>
  <si>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</si>
  <si>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</si>
  <si>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</si>
  <si>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</si>
  <si>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</si>
  <si>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</si>
  <si>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</si>
  <si>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</si>
  <si>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</si>
  <si>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</si>
  <si>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</si>
  <si>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</si>
  <si>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</si>
  <si>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</si>
  <si>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</si>
  <si>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</si>
  <si>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</si>
  <si>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</si>
  <si>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</si>
  <si>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</si>
  <si>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</si>
  <si>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</si>
  <si>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</si>
  <si>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</si>
  <si>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</si>
  <si>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</si>
  <si>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</si>
  <si>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</si>
  <si>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</si>
  <si>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</si>
  <si>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</si>
  <si>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</si>
  <si>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</si>
  <si>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</si>
  <si>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</si>
  <si>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</si>
  <si>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</si>
  <si>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</si>
  <si>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</si>
  <si>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</si>
  <si>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</si>
  <si>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</si>
  <si>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</si>
  <si>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</si>
  <si>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</si>
  <si>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</si>
  <si>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</si>
  <si>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</si>
  <si>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</si>
  <si>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</si>
  <si>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</si>
  <si>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</si>
  <si>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</si>
  <si>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</si>
  <si>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</si>
  <si>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</si>
  <si>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</si>
  <si>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</si>
  <si>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</si>
  <si>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</si>
  <si>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</si>
  <si>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</si>
  <si>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</si>
  <si>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</si>
  <si>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</si>
  <si>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</si>
  <si>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</si>
  <si>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</si>
  <si>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</si>
  <si>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</si>
  <si>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</si>
  <si>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</si>
  <si>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</si>
  <si>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</si>
  <si>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</si>
  <si>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</si>
  <si>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</si>
  <si>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</si>
  <si>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</si>
  <si>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</si>
  <si>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</si>
  <si>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</si>
  <si>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</si>
  <si>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</si>
  <si>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</si>
  <si>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</si>
  <si>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</si>
  <si>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</si>
  <si>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</si>
  <si>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</si>
  <si>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</si>
  <si>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</si>
  <si>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</si>
  <si>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</si>
  <si>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</si>
  <si>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</si>
  <si>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</si>
  <si>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</si>
  <si>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</si>
  <si>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</si>
  <si>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</si>
  <si>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</si>
  <si>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</si>
  <si>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</si>
  <si>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</si>
  <si>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</si>
  <si>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</si>
  <si>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</si>
  <si>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</si>
  <si>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</si>
  <si>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</si>
  <si>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</si>
  <si>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</si>
  <si>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</si>
  <si>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</si>
  <si>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</si>
  <si>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</si>
  <si>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</si>
  <si>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</si>
  <si>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</si>
  <si>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</si>
  <si>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</si>
  <si>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</si>
  <si>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</si>
  <si>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</si>
  <si>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</si>
  <si>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</si>
  <si>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</si>
  <si>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</si>
  <si>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</si>
  <si>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</si>
  <si>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</si>
  <si>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</si>
  <si>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</si>
  <si>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</si>
  <si>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</si>
  <si>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</si>
  <si>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</si>
  <si>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</si>
  <si>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</si>
  <si>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</si>
  <si>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</si>
  <si>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</si>
  <si>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</si>
  <si>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</si>
  <si>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</si>
  <si>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</si>
  <si>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</si>
  <si>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</si>
  <si>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</si>
  <si>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</si>
  <si>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</si>
  <si>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</si>
  <si>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</si>
  <si>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</si>
  <si>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</si>
  <si>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</si>
  <si>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</si>
  <si>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</si>
  <si>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</si>
  <si>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</si>
  <si>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</si>
  <si>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</si>
  <si>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</si>
  <si>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</si>
  <si>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</si>
  <si>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</si>
  <si>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</si>
  <si>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</si>
  <si>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</si>
  <si>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</si>
  <si>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</si>
  <si>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</si>
  <si>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</si>
  <si>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</si>
  <si>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</si>
  <si>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</si>
  <si>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</si>
  <si>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</si>
  <si>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</si>
  <si>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</si>
  <si>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</si>
  <si>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</si>
  <si>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</si>
  <si>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</si>
  <si>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</si>
  <si>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</si>
  <si>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</si>
  <si>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</si>
  <si>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</si>
  <si>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</si>
  <si>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</si>
  <si>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</si>
  <si>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</si>
  <si>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</si>
  <si>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</si>
  <si>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</si>
  <si>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</si>
  <si>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</si>
  <si>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</si>
  <si>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</si>
  <si>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</si>
  <si>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</si>
  <si>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</si>
  <si>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</si>
  <si>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</si>
  <si>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</si>
  <si>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</si>
  <si>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</si>
  <si>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</si>
  <si>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</si>
  <si>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</si>
  <si>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</si>
  <si>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</si>
  <si>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</si>
  <si>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</si>
  <si>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</si>
  <si>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</si>
  <si>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</si>
  <si>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</si>
  <si>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</si>
  <si>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</si>
  <si>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</si>
  <si>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</si>
  <si>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</si>
  <si>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</si>
  <si>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</si>
  <si>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</si>
  <si>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</si>
  <si>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</si>
  <si>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</si>
  <si>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</si>
  <si>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</si>
  <si>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</si>
  <si>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</si>
  <si>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</si>
  <si>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</si>
  <si>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</si>
  <si>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</si>
  <si>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</si>
  <si>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</si>
  <si>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</si>
  <si>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</si>
  <si>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</si>
  <si>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</si>
  <si>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</si>
  <si>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</si>
  <si>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</si>
  <si>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</si>
  <si>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</si>
  <si>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</si>
  <si>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</si>
  <si>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</si>
  <si>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</si>
  <si>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</si>
  <si>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</si>
  <si>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</si>
  <si>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</si>
  <si>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</si>
  <si>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</si>
  <si>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</si>
  <si>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</si>
  <si>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</si>
  <si>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</si>
  <si>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</si>
  <si>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</si>
  <si>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</si>
  <si>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</si>
  <si>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</si>
  <si>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</si>
  <si>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</si>
  <si>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</si>
  <si>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</si>
  <si>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</si>
  <si>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</si>
  <si>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</si>
  <si>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</si>
  <si>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</si>
  <si>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</si>
  <si>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</si>
  <si>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</si>
  <si>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</si>
  <si>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</si>
  <si>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</si>
  <si>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</si>
  <si>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</si>
  <si>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</si>
  <si>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</si>
  <si>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</si>
  <si>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</si>
  <si>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</si>
  <si>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</si>
  <si>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</si>
  <si>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</si>
  <si>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</si>
  <si>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</si>
  <si>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</si>
  <si>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</si>
  <si>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</si>
  <si>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</si>
  <si>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</si>
  <si>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</si>
  <si>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</si>
  <si>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</si>
  <si>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</si>
  <si>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</si>
  <si>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</si>
  <si>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</si>
  <si>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</si>
  <si>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</si>
  <si>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</si>
  <si>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</si>
  <si>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</si>
  <si>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</si>
  <si>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</si>
  <si>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</si>
  <si>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</si>
  <si>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</si>
  <si>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</si>
  <si>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</si>
  <si>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</si>
  <si>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</si>
  <si>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</si>
  <si>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</si>
  <si>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</si>
  <si>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</si>
  <si>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</si>
  <si>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</si>
  <si>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</si>
  <si>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</si>
  <si>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</si>
  <si>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</si>
  <si>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</si>
  <si>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</si>
  <si>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</si>
  <si>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</si>
  <si>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</si>
  <si>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</si>
  <si>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</si>
  <si>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</si>
  <si>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</si>
  <si>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</si>
  <si>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</si>
  <si>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</si>
  <si>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</si>
  <si>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</si>
  <si>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</si>
  <si>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</si>
  <si>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</si>
  <si>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</si>
  <si>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</si>
  <si>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</si>
  <si>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</si>
  <si>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</si>
  <si>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</si>
  <si>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</si>
  <si>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</si>
  <si>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</si>
  <si>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</si>
  <si>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</si>
  <si>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</si>
  <si>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</si>
  <si>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</si>
  <si>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</si>
  <si>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</si>
  <si>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</si>
  <si>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</si>
  <si>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</si>
  <si>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</si>
  <si>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</si>
  <si>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</si>
  <si>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</si>
  <si>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</si>
  <si>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</si>
  <si>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</si>
  <si>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</si>
  <si>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</si>
  <si>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</si>
  <si>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</si>
  <si>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</si>
  <si>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</si>
  <si>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</si>
  <si>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</si>
  <si>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</si>
  <si>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</si>
  <si>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</si>
  <si>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</si>
  <si>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</si>
  <si>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</si>
  <si>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</si>
  <si>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</si>
  <si>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</si>
  <si>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</si>
  <si>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</si>
  <si>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</si>
  <si>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</si>
  <si>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</si>
  <si>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</si>
  <si>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</si>
  <si>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</si>
  <si>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</si>
  <si>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</si>
  <si>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</si>
  <si>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</si>
  <si>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</si>
  <si>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</si>
  <si>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</si>
  <si>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</si>
  <si>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</si>
  <si>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</si>
  <si>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</si>
  <si>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</si>
  <si>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</si>
  <si>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</si>
  <si>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</si>
  <si>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</si>
  <si>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</si>
  <si>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</si>
  <si>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</si>
  <si>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</si>
  <si>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</si>
  <si>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</si>
  <si>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</si>
  <si>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</si>
  <si>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</si>
  <si>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</si>
  <si>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</si>
  <si>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</si>
  <si>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</si>
  <si>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</si>
  <si>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</si>
  <si>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</si>
  <si>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</si>
  <si>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</si>
  <si>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</si>
  <si>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</si>
  <si>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</si>
  <si>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</si>
  <si>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</si>
  <si>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</si>
  <si>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</si>
  <si>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</si>
  <si>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</si>
  <si>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</si>
  <si>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</si>
  <si>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</si>
  <si>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</si>
  <si>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</si>
  <si>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</si>
  <si>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</si>
  <si>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</si>
  <si>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</si>
  <si>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</si>
  <si>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</si>
  <si>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</si>
  <si>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</si>
  <si>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</si>
  <si>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</si>
  <si>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</si>
  <si>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</si>
  <si>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</si>
  <si>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</si>
  <si>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</si>
  <si>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</si>
  <si>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</si>
  <si>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</si>
  <si>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</si>
  <si>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</si>
  <si>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</si>
  <si>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</si>
  <si>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</si>
  <si>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</si>
  <si>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</si>
  <si>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</si>
  <si>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</si>
  <si>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</si>
  <si>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</si>
  <si>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</si>
  <si>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</si>
  <si>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</si>
  <si>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</si>
  <si>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</si>
  <si>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</si>
  <si>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</si>
  <si>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</si>
  <si>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</si>
  <si>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</si>
  <si>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</si>
  <si>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</si>
  <si>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</si>
  <si>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</si>
  <si>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</si>
  <si>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</si>
  <si>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</si>
  <si>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</si>
  <si>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</si>
  <si>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</si>
  <si>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</si>
  <si>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</si>
  <si>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</si>
  <si>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</si>
  <si>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</si>
  <si>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</si>
  <si>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</si>
  <si>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</si>
  <si>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</si>
  <si>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</si>
  <si>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</si>
  <si>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</si>
  <si>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</si>
  <si>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</si>
  <si>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</si>
  <si>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</si>
  <si>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</si>
  <si>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</si>
  <si>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</si>
  <si>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</si>
  <si>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</si>
  <si>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</si>
  <si>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</si>
  <si>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</si>
  <si>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</si>
  <si>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</si>
  <si>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</si>
  <si>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</si>
  <si>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</si>
  <si>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</si>
  <si>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</si>
  <si>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</si>
  <si>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</si>
  <si>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</si>
  <si>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</si>
  <si>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</si>
  <si>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</si>
  <si>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</si>
  <si>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</si>
  <si>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</si>
  <si>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</si>
  <si>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</si>
  <si>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</si>
  <si>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</si>
  <si>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</si>
  <si>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</si>
  <si>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</si>
  <si>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</si>
  <si>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</si>
  <si>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</si>
  <si>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</si>
  <si>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</si>
  <si>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</si>
  <si>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</si>
  <si>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</si>
  <si>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</si>
  <si>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</si>
  <si>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</si>
  <si>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</si>
  <si>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</si>
  <si>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</si>
  <si>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</si>
  <si>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</si>
  <si>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</si>
  <si>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</si>
  <si>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</si>
  <si>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</si>
  <si>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</si>
  <si>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</si>
  <si>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</si>
  <si>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</si>
  <si>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</si>
  <si>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</si>
  <si>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</si>
  <si>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</si>
  <si>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</si>
  <si>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</si>
  <si>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</si>
  <si>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</si>
  <si>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</si>
  <si>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</si>
  <si>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</si>
  <si>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</si>
  <si>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</si>
  <si>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</si>
  <si>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</si>
  <si>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</si>
  <si>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</si>
  <si>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</si>
  <si>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</si>
  <si>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</si>
  <si>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</si>
  <si>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</si>
  <si>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</si>
  <si>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</si>
  <si>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</si>
  <si>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</si>
  <si>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</si>
  <si>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</si>
  <si>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</si>
  <si>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</si>
  <si>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</si>
  <si>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</si>
  <si>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</si>
  <si>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</si>
  <si>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</si>
  <si>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</si>
  <si>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</si>
  <si>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</si>
  <si>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</si>
  <si>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</si>
  <si>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</si>
  <si>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</si>
  <si>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</si>
  <si>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</si>
  <si>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</si>
  <si>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</si>
  <si>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</si>
  <si>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</si>
  <si>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</si>
  <si>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</si>
  <si>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</si>
  <si>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</si>
  <si>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</si>
  <si>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</si>
  <si>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</si>
  <si>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</si>
  <si>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</si>
  <si>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</si>
  <si>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</si>
  <si>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</si>
  <si>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</si>
  <si>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</si>
  <si>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</si>
  <si>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</si>
  <si>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</si>
  <si>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</si>
  <si>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</si>
  <si>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</si>
  <si>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</si>
  <si>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</si>
  <si>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</si>
  <si>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</si>
  <si>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</si>
  <si>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</si>
  <si>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</si>
  <si>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</si>
  <si>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</si>
  <si>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</si>
  <si>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</si>
  <si>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</si>
  <si>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</si>
  <si>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</si>
  <si>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</si>
  <si>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</si>
  <si>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</si>
  <si>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</si>
  <si>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</si>
  <si>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</si>
  <si>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</si>
  <si>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</si>
  <si>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</si>
  <si>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</si>
  <si>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</si>
  <si>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</si>
  <si>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</si>
  <si>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</si>
  <si>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</si>
  <si>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</si>
  <si>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</si>
  <si>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</si>
  <si>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</si>
  <si>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</si>
  <si>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</si>
  <si>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</si>
  <si>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</si>
  <si>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</si>
  <si>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</si>
  <si>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</si>
  <si>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</si>
  <si>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</si>
  <si>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</si>
  <si>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</si>
  <si>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</si>
  <si>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</si>
  <si>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</si>
  <si>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</si>
  <si>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</si>
  <si>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</si>
  <si>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</si>
  <si>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</si>
  <si>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</si>
  <si>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</si>
  <si>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</si>
  <si>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</si>
  <si>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</si>
  <si>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</si>
  <si>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</si>
  <si>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</si>
  <si>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</si>
  <si>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</si>
  <si>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</si>
  <si>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</si>
  <si>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</si>
  <si>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</si>
  <si>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</si>
  <si>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</si>
  <si>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</si>
  <si>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</si>
  <si>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</si>
  <si>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</si>
  <si>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</si>
  <si>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</si>
  <si>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</si>
  <si>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</si>
  <si>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</si>
  <si>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</si>
  <si>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</si>
  <si>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</si>
  <si>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</si>
  <si>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</si>
  <si>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</si>
  <si>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</si>
  <si>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</si>
  <si>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</si>
  <si>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</si>
  <si>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</si>
  <si>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</si>
  <si>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</si>
  <si>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</si>
  <si>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</si>
  <si>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</si>
  <si>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</si>
  <si>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</si>
  <si>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</si>
  <si>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</si>
  <si>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</si>
  <si>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</si>
  <si>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</si>
  <si>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</si>
  <si>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</si>
  <si>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</si>
  <si>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</si>
  <si>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</si>
  <si>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</si>
  <si>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</si>
  <si>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</si>
  <si>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</si>
  <si>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</si>
  <si>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</si>
  <si>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</si>
  <si>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</si>
  <si>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</si>
  <si>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</si>
  <si>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</si>
  <si>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</si>
  <si>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</si>
  <si>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</si>
  <si>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</si>
  <si>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</si>
  <si>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</si>
  <si>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</si>
  <si>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</si>
  <si>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</si>
  <si>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</si>
  <si>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</si>
  <si>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</si>
  <si>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</si>
  <si>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</si>
  <si>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</si>
  <si>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</si>
  <si>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</si>
  <si>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</si>
  <si>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</si>
  <si>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</si>
  <si>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</si>
  <si>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</si>
  <si>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</si>
  <si>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</si>
  <si>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</si>
  <si>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</si>
  <si>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</si>
  <si>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</si>
  <si>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</si>
  <si>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</si>
  <si>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</si>
  <si>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</si>
  <si>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</si>
  <si>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</si>
  <si>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</si>
  <si>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</si>
  <si>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</si>
  <si>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</si>
  <si>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</si>
  <si>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</si>
  <si>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</si>
  <si>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</si>
  <si>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</si>
  <si>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</si>
  <si>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</si>
  <si>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</si>
  <si>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</si>
  <si>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</si>
  <si>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</si>
  <si>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</si>
  <si>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</si>
  <si>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</si>
  <si>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</si>
  <si>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</si>
  <si>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</si>
  <si>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</si>
  <si>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</si>
  <si>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</si>
  <si>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</si>
  <si>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</si>
  <si>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</si>
  <si>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</si>
  <si>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</si>
  <si>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</si>
  <si>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</si>
  <si>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</si>
  <si>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</si>
  <si>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</si>
  <si>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</si>
  <si>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</si>
  <si>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</si>
  <si>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</si>
  <si>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</si>
  <si>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</si>
  <si>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</si>
  <si>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</si>
  <si>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</si>
  <si>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</si>
  <si>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</si>
  <si>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</si>
  <si>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</si>
  <si>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</si>
  <si>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</si>
  <si>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</si>
  <si>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</si>
  <si>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</si>
  <si>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</si>
  <si>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</si>
  <si>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</si>
  <si>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</si>
  <si>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</si>
  <si>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</si>
  <si>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</si>
  <si>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</si>
  <si>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</si>
  <si>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</si>
  <si>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</si>
  <si>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</si>
  <si>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</si>
  <si>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</si>
  <si>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</si>
  <si>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</si>
  <si>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</si>
  <si>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</si>
  <si>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</si>
  <si>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</si>
  <si>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</si>
  <si>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</si>
  <si>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</si>
  <si>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</si>
  <si>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</si>
  <si>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</si>
  <si>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</si>
  <si>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</si>
  <si>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</si>
  <si>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</si>
  <si>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</si>
  <si>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</si>
  <si>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</si>
  <si>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</si>
  <si>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</si>
  <si>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</si>
  <si>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</si>
  <si>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</si>
  <si>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</si>
  <si>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</si>
  <si>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</si>
  <si>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</si>
  <si>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</si>
  <si>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</si>
  <si>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</si>
  <si>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</si>
  <si>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</si>
  <si>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</si>
  <si>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</si>
  <si>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</si>
  <si>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</si>
  <si>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</si>
  <si>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</si>
  <si>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</si>
  <si>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</si>
  <si>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</si>
  <si>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</si>
  <si>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</si>
  <si>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</si>
  <si>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</si>
  <si>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</si>
  <si>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</si>
  <si>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</si>
  <si>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</si>
  <si>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</si>
  <si>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</si>
  <si>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</si>
  <si>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</si>
  <si>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</si>
  <si>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</si>
  <si>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</si>
  <si>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</si>
  <si>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</si>
  <si>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</si>
  <si>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</si>
  <si>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</si>
  <si>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</si>
  <si>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</si>
  <si>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</si>
  <si>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</si>
  <si>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</si>
  <si>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</si>
  <si>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</si>
  <si>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</si>
  <si>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</si>
  <si>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</si>
  <si>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</si>
  <si>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</si>
  <si>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</si>
  <si>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</si>
  <si>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</si>
  <si>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</si>
  <si>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</si>
  <si>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</si>
  <si>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</si>
  <si>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</si>
  <si>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</si>
  <si>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</si>
  <si>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</si>
  <si>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</si>
  <si>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</si>
  <si>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</si>
  <si>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</si>
  <si>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</si>
  <si>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</si>
  <si>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</si>
  <si>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</si>
  <si>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</si>
  <si>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</si>
  <si>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</si>
  <si>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</si>
  <si>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</si>
  <si>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</si>
  <si>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</si>
  <si>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</si>
  <si>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</si>
  <si>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</si>
  <si>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</si>
  <si>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</si>
  <si>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</si>
  <si>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</si>
  <si>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</si>
  <si>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</si>
  <si>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</si>
  <si>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</si>
  <si>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</si>
  <si>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</si>
  <si>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</si>
  <si>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</si>
  <si>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</si>
  <si>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</si>
  <si>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</si>
  <si>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</si>
  <si>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</si>
  <si>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</si>
  <si>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</si>
  <si>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</si>
  <si>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</si>
  <si>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</si>
  <si>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</si>
  <si>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</si>
  <si>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</si>
  <si>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</si>
  <si>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</si>
  <si>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</si>
  <si>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</si>
  <si>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</si>
  <si>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</si>
  <si>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</si>
  <si>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</si>
  <si>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</si>
  <si>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</si>
  <si>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</si>
  <si>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</si>
  <si>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</si>
  <si>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</si>
  <si>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</si>
  <si>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</si>
  <si>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</si>
  <si>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</si>
  <si>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</si>
  <si>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</si>
  <si>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</si>
  <si>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</si>
  <si>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</si>
  <si>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</si>
  <si>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</si>
  <si>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</si>
  <si>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</si>
  <si>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</si>
  <si>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</si>
  <si>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</si>
  <si>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</si>
  <si>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</si>
  <si>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</si>
  <si>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</si>
  <si>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</si>
  <si>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</si>
  <si>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</si>
  <si>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</si>
  <si>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</si>
  <si>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</si>
  <si>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</si>
  <si>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</si>
  <si>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</si>
  <si>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</si>
  <si>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</si>
  <si>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</si>
  <si>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</si>
  <si>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</si>
  <si>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</si>
  <si>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</si>
  <si>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</si>
  <si>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</si>
  <si>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</si>
  <si>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</si>
  <si>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</si>
  <si>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</si>
  <si>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</si>
  <si>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</si>
  <si>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</si>
  <si>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</si>
  <si>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</si>
  <si>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</si>
  <si>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</si>
  <si>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</si>
  <si>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</si>
  <si>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</si>
  <si>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</si>
  <si>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</si>
  <si>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</si>
  <si>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</si>
  <si>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</si>
  <si>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</si>
  <si>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</si>
  <si>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</si>
  <si>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</si>
  <si>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</si>
  <si>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</si>
  <si>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</si>
  <si>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</si>
  <si>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</si>
  <si>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</si>
  <si>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</si>
  <si>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</si>
  <si>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</si>
  <si>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</si>
  <si>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</si>
  <si>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</si>
  <si>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</si>
  <si>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</si>
  <si>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</si>
  <si>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</si>
  <si>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</si>
  <si>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</si>
  <si>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</si>
  <si>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</si>
  <si>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</si>
  <si>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</si>
  <si>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</si>
  <si>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</si>
  <si>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</si>
  <si>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</si>
  <si>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</si>
  <si>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</si>
  <si>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</si>
  <si>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</si>
  <si>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</si>
  <si>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</si>
  <si>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</si>
  <si>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</si>
  <si>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</si>
  <si>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</si>
  <si>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</si>
  <si>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</si>
  <si>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</si>
  <si>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</si>
  <si>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</si>
  <si>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</si>
  <si>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</si>
  <si>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</si>
  <si>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</si>
  <si>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</si>
  <si>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</si>
  <si>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</si>
  <si>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</si>
  <si>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</si>
  <si>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</si>
  <si>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</si>
  <si>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</si>
  <si>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</si>
  <si>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</si>
  <si>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</si>
  <si>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</si>
  <si>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</si>
  <si>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</si>
  <si>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</si>
  <si>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</si>
  <si>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</si>
  <si>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</si>
  <si>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</si>
  <si>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</si>
  <si>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</si>
  <si>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</si>
  <si>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</si>
  <si>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</si>
  <si>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</si>
  <si>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</si>
  <si>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</si>
  <si>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</si>
  <si>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</si>
  <si>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</si>
  <si>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</si>
  <si>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</si>
  <si>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</si>
  <si>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</si>
  <si>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</si>
  <si>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</si>
  <si>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</si>
  <si>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</si>
  <si>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</si>
  <si>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</si>
  <si>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</si>
  <si>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</si>
  <si>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</si>
  <si>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</si>
  <si>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</si>
  <si>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</si>
  <si>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</si>
  <si>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</si>
  <si>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</si>
  <si>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</si>
  <si>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</si>
  <si>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</si>
  <si>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</si>
  <si>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</si>
  <si>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</si>
  <si>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</si>
  <si>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</si>
  <si>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</si>
  <si>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</si>
  <si>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</si>
  <si>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</si>
  <si>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</si>
  <si>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</si>
  <si>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</si>
  <si>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</si>
  <si>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</si>
  <si>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</si>
  <si>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</si>
  <si>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</si>
  <si>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</si>
  <si>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</si>
  <si>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</si>
  <si>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</si>
  <si>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</si>
  <si>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</si>
  <si>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</si>
  <si>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</si>
  <si>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</si>
  <si>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</si>
  <si>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</si>
  <si>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</si>
  <si>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</si>
  <si>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</si>
  <si>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</si>
  <si>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</si>
  <si>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</si>
  <si>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</si>
  <si>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</si>
  <si>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</si>
  <si>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</si>
  <si>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</si>
  <si>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</si>
  <si>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</si>
  <si>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</si>
  <si>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</si>
  <si>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</si>
  <si>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</si>
  <si>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</si>
  <si>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</si>
  <si>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</si>
  <si>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</si>
  <si>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</si>
  <si>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</si>
  <si>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</si>
  <si>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</si>
  <si>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</si>
  <si>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</si>
  <si>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</si>
  <si>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</si>
  <si>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</si>
  <si>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</si>
  <si>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</si>
  <si>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</si>
  <si>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</si>
  <si>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</si>
  <si>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</si>
  <si>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</si>
  <si>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</si>
  <si>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</si>
  <si>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</si>
  <si>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</si>
  <si>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</si>
  <si>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</si>
  <si>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</si>
  <si>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</si>
  <si>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</si>
  <si>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</si>
  <si>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</si>
  <si>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</si>
  <si>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</si>
  <si>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</si>
  <si>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</si>
  <si>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</si>
  <si>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</si>
  <si>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</si>
  <si>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</si>
  <si>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</si>
  <si>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</si>
  <si>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</si>
  <si>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</si>
  <si>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</si>
  <si>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</si>
  <si>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</si>
  <si>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</si>
  <si>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</si>
  <si>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</si>
  <si>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</si>
  <si>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</si>
  <si>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</si>
  <si>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</si>
  <si>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</si>
  <si>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</si>
  <si>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</si>
  <si>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</si>
  <si>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</si>
  <si>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</si>
  <si>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</si>
  <si>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</si>
  <si>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</si>
  <si>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</si>
  <si>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</si>
  <si>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</si>
  <si>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</si>
  <si>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</si>
  <si>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</si>
  <si>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</si>
  <si>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</si>
  <si>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</si>
  <si>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</si>
  <si>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</si>
  <si>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</si>
  <si>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</si>
  <si>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</si>
  <si>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</si>
  <si>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</si>
  <si>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</si>
  <si>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</si>
  <si>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</si>
  <si>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</si>
  <si>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</si>
  <si>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</si>
  <si>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</si>
  <si>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</si>
  <si>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</si>
  <si>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</si>
  <si>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</si>
  <si>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</si>
  <si>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</si>
  <si>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</si>
  <si>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</si>
  <si>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</si>
  <si>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</si>
  <si>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</si>
  <si>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</si>
  <si>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</si>
  <si>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</si>
  <si>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</si>
  <si>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</si>
  <si>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</si>
  <si>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</si>
  <si>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</si>
  <si>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</si>
  <si>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</si>
  <si>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</si>
  <si>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</si>
  <si>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</si>
  <si>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</si>
  <si>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</si>
  <si>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</si>
  <si>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</si>
  <si>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</si>
  <si>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</si>
  <si>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</si>
  <si>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</si>
  <si>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</si>
  <si>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</si>
  <si>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</si>
  <si>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</si>
  <si>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</si>
  <si>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</si>
  <si>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</si>
  <si>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</si>
  <si>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</si>
  <si>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</si>
  <si>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</si>
  <si>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</si>
  <si>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</si>
  <si>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</si>
  <si>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</si>
  <si>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</si>
  <si>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</si>
  <si>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</si>
  <si>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</si>
  <si>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</si>
  <si>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</si>
  <si>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</si>
  <si>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</si>
  <si>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</si>
  <si>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</si>
  <si>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</si>
  <si>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</si>
  <si>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</si>
  <si>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</si>
  <si>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</si>
  <si>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</si>
  <si>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</si>
  <si>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</si>
  <si>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</si>
  <si>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</si>
  <si>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</si>
  <si>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</si>
  <si>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</si>
  <si>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</si>
  <si>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</si>
  <si>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</si>
  <si>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</si>
  <si>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</si>
  <si>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</si>
  <si>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</si>
  <si>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</si>
  <si>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</si>
  <si>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</si>
  <si>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</si>
  <si>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</si>
  <si>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</si>
  <si>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</si>
  <si>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</si>
  <si>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</si>
  <si>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</si>
  <si>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</si>
  <si>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</si>
  <si>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</si>
  <si>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</si>
  <si>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</si>
  <si>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</si>
  <si>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</si>
  <si>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</si>
  <si>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</si>
  <si>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</si>
  <si>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</si>
  <si>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</si>
  <si>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</si>
  <si>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</si>
  <si>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</si>
  <si>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</si>
  <si>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</si>
  <si>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</si>
  <si>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</si>
  <si>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</si>
  <si>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</si>
  <si>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</si>
  <si>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</si>
  <si>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</si>
  <si>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</si>
  <si>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</si>
  <si>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</si>
  <si>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</si>
  <si>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</si>
  <si>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</si>
  <si>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</si>
  <si>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</si>
  <si>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</si>
  <si>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</si>
  <si>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</si>
  <si>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</si>
  <si>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</si>
  <si>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</si>
  <si>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</si>
  <si>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</si>
  <si>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</si>
  <si>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</si>
  <si>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</si>
  <si>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</si>
  <si>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</si>
  <si>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</si>
  <si>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</si>
  <si>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</si>
  <si>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</si>
  <si>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</si>
  <si>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</si>
  <si>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</si>
  <si>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</si>
  <si>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</si>
  <si>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</si>
  <si>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</si>
  <si>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</si>
  <si>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</si>
  <si>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</si>
  <si>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</si>
  <si>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</si>
  <si>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</si>
  <si>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</si>
  <si>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</si>
  <si>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</si>
  <si>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</si>
  <si>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</si>
  <si>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</si>
  <si>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</si>
  <si>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</si>
  <si>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</si>
  <si>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</si>
  <si>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</si>
  <si>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</si>
  <si>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</si>
  <si>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</si>
  <si>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</si>
  <si>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</si>
  <si>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</si>
  <si>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</si>
  <si>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</si>
  <si>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</si>
  <si>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</si>
  <si>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</si>
  <si>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</si>
  <si>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</si>
  <si>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</si>
  <si>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</si>
  <si>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</si>
  <si>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</si>
  <si>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</si>
  <si>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</si>
  <si>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</si>
  <si>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</si>
  <si>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</si>
  <si>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</si>
  <si>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</si>
  <si>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</si>
  <si>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</si>
  <si>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</si>
  <si>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</si>
  <si>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</si>
  <si>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</si>
  <si>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</si>
  <si>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</si>
  <si>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</si>
  <si>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</si>
  <si>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</si>
  <si>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</si>
  <si>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</si>
  <si>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</si>
  <si>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</si>
  <si>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</si>
  <si>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</si>
  <si>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</si>
  <si>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</si>
  <si>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</si>
  <si>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</si>
  <si>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</si>
  <si>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</si>
  <si>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</si>
  <si>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</si>
  <si>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</si>
  <si>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</si>
  <si>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</si>
  <si>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</si>
  <si>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</si>
  <si>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</si>
  <si>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</si>
  <si>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</si>
  <si>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</si>
  <si>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</si>
  <si>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</si>
  <si>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</si>
  <si>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</si>
  <si>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</si>
  <si>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</si>
  <si>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</si>
  <si>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</si>
  <si>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</si>
  <si>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</si>
  <si>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</si>
  <si>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</si>
  <si>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</si>
  <si>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</si>
  <si>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</si>
  <si>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</si>
  <si>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</si>
  <si>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</si>
  <si>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</si>
  <si>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</si>
  <si>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</si>
  <si>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</si>
  <si>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</si>
  <si>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</si>
  <si>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</si>
  <si>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</si>
  <si>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</si>
  <si>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</si>
  <si>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</si>
  <si>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</si>
  <si>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</si>
  <si>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</si>
  <si>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</si>
  <si>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</si>
  <si>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</si>
  <si>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</si>
  <si>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</si>
  <si>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</si>
  <si>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</si>
  <si>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</si>
  <si>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</si>
  <si>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</si>
  <si>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</si>
  <si>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</si>
  <si>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</si>
  <si>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</si>
  <si>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</si>
  <si>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</si>
  <si>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</si>
  <si>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</si>
  <si>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</si>
  <si>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</si>
  <si>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</si>
  <si>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</si>
  <si>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</si>
  <si>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</si>
  <si>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</si>
  <si>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</si>
  <si>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</si>
  <si>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</si>
  <si>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</si>
  <si>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</si>
  <si>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</si>
  <si>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</si>
  <si>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</si>
  <si>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</si>
  <si>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</si>
  <si>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</si>
  <si>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</si>
  <si>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</si>
  <si>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</si>
  <si>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</si>
  <si>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</si>
  <si>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</si>
  <si>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</si>
  <si>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</si>
  <si>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</si>
  <si>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</si>
  <si>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</si>
  <si>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</si>
  <si>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</si>
  <si>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</si>
  <si>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</si>
  <si>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</si>
  <si>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</si>
  <si>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</si>
  <si>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</si>
  <si>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</si>
  <si>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</si>
  <si>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</si>
  <si>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</si>
  <si>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</si>
  <si>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</si>
  <si>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</si>
  <si>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</si>
  <si>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</si>
  <si>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</si>
  <si>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</si>
  <si>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</si>
  <si>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</si>
  <si>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</si>
  <si>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</si>
  <si>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</si>
  <si>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</si>
  <si>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</si>
  <si>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</si>
  <si>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</si>
  <si>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</si>
  <si>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</si>
  <si>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</si>
  <si>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</si>
  <si>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</si>
  <si>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</si>
  <si>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</si>
  <si>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</si>
  <si>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</si>
  <si>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</si>
  <si>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</si>
  <si>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</si>
  <si>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</si>
  <si>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</si>
  <si>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</si>
  <si>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</si>
  <si>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</si>
  <si>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</si>
  <si>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</si>
  <si>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</si>
  <si>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</si>
  <si>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</si>
  <si>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</si>
  <si>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</si>
  <si>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</si>
  <si>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</si>
  <si>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</si>
  <si>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</si>
  <si>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</si>
  <si>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</si>
  <si>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</si>
  <si>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</si>
  <si>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</si>
  <si>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</si>
  <si>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</si>
  <si>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</si>
  <si>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</si>
  <si>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</si>
  <si>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</si>
  <si>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</si>
  <si>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</si>
  <si>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</si>
  <si>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</si>
  <si>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</si>
  <si>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</si>
  <si>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</si>
  <si>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</si>
  <si>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</si>
  <si>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</si>
  <si>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</si>
  <si>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</si>
  <si>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</si>
  <si>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</si>
  <si>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</si>
  <si>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</si>
  <si>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</si>
  <si>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</si>
  <si>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</si>
  <si>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</si>
  <si>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</si>
  <si>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</si>
  <si>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</si>
  <si>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</si>
  <si>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</si>
  <si>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</si>
  <si>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</si>
  <si>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</si>
  <si>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</si>
  <si>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</si>
  <si>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</si>
  <si>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</si>
  <si>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</si>
  <si>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</si>
  <si>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</si>
  <si>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</si>
  <si>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</si>
  <si>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</si>
  <si>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</si>
  <si>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</si>
  <si>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</si>
  <si>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</si>
  <si>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</si>
  <si>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</si>
  <si>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</si>
  <si>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</si>
  <si>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</si>
  <si>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</si>
  <si>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</si>
  <si>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</si>
  <si>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</si>
  <si>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</si>
  <si>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</si>
  <si>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</si>
  <si>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</si>
  <si>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</si>
  <si>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</si>
  <si>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</si>
  <si>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</si>
  <si>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</si>
  <si>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</si>
  <si>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</si>
  <si>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</si>
  <si>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</si>
  <si>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</si>
  <si>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</si>
  <si>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</si>
  <si>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</si>
  <si>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</si>
  <si>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</si>
  <si>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</si>
  <si>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</si>
  <si>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</si>
  <si>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</si>
  <si>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</si>
  <si>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</si>
  <si>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</si>
  <si>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</si>
  <si>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</si>
  <si>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</si>
  <si>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</si>
  <si>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</si>
  <si>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</si>
  <si>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</si>
  <si>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</si>
  <si>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</si>
  <si>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</si>
  <si>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</si>
  <si>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</si>
  <si>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</si>
  <si>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</si>
  <si>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</si>
  <si>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</si>
  <si>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</si>
  <si>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</si>
  <si>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</si>
  <si>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</si>
  <si>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</si>
  <si>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</si>
  <si>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</si>
  <si>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</si>
  <si>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</si>
  <si>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</si>
  <si>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</si>
  <si>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</si>
  <si>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</si>
  <si>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</si>
  <si>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</si>
  <si>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</si>
  <si>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</si>
  <si>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</si>
  <si>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</si>
  <si>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</si>
  <si>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</si>
  <si>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</si>
  <si>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</si>
  <si>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</si>
  <si>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</si>
  <si>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</si>
  <si>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</si>
  <si>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</si>
  <si>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</si>
  <si>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</si>
  <si>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</si>
  <si>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</si>
  <si>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</si>
  <si>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</si>
  <si>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</si>
  <si>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</si>
  <si>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</si>
  <si>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</si>
  <si>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</si>
  <si>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</si>
  <si>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</si>
  <si>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</si>
  <si>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</si>
  <si>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</si>
  <si>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</si>
  <si>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</si>
  <si>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</si>
  <si>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</si>
  <si>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</si>
  <si>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</si>
  <si>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</si>
  <si>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</si>
  <si>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</si>
  <si>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</si>
  <si>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</si>
  <si>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</si>
  <si>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</si>
  <si>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</si>
  <si>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</si>
  <si>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</si>
  <si>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</si>
  <si>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</si>
  <si>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</si>
  <si>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</si>
  <si>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</si>
  <si>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</si>
  <si>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</si>
  <si>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</si>
  <si>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</si>
  <si>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</si>
  <si>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</si>
  <si>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</si>
  <si>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</si>
  <si>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</si>
  <si>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</si>
  <si>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</si>
  <si>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</si>
  <si>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</si>
  <si>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</si>
  <si>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</si>
  <si>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</si>
  <si>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</si>
  <si>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</si>
  <si>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</si>
  <si>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</si>
  <si>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</si>
  <si>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</si>
  <si>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</si>
  <si>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</si>
  <si>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</si>
  <si>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</si>
  <si>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</si>
  <si>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</si>
  <si>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</si>
  <si>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</si>
  <si>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</si>
  <si>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</si>
  <si>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</si>
  <si>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</si>
  <si>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</si>
  <si>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</si>
  <si>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</si>
  <si>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</si>
  <si>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</si>
  <si>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</si>
  <si>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</si>
  <si>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</si>
  <si>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</si>
  <si>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</si>
  <si>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</si>
  <si>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</si>
  <si>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</si>
  <si>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</si>
  <si>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</si>
  <si>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</si>
  <si>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</si>
  <si>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</si>
  <si>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</si>
  <si>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</si>
  <si>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</si>
  <si>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</si>
  <si>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</si>
  <si>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</si>
  <si>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</si>
  <si>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</si>
  <si>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</si>
  <si>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</si>
  <si>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</si>
  <si>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</si>
  <si>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</si>
  <si>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</si>
  <si>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</si>
  <si>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</si>
  <si>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</si>
  <si>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</si>
  <si>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</si>
  <si>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</si>
  <si>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</si>
  <si>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</si>
  <si>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</si>
  <si>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</si>
  <si>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</si>
  <si>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</si>
  <si>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</si>
  <si>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</si>
  <si>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</si>
  <si>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</si>
  <si>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</si>
  <si>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</si>
  <si>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</si>
  <si>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</si>
  <si>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</si>
  <si>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</si>
  <si>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</si>
  <si>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</si>
  <si>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</si>
  <si>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</si>
  <si>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</si>
  <si>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</si>
  <si>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</si>
  <si>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</si>
  <si>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</si>
  <si>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</si>
  <si>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</si>
  <si>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</si>
  <si>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</si>
  <si>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</si>
  <si>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</si>
  <si>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</si>
  <si>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</si>
  <si>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</si>
  <si>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</si>
  <si>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</si>
  <si>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</si>
  <si>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</si>
  <si>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</si>
  <si>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</si>
  <si>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</si>
  <si>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</si>
  <si>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</si>
  <si>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</si>
  <si>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</si>
  <si>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</si>
  <si>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</si>
  <si>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</si>
  <si>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</si>
  <si>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</si>
  <si>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</si>
  <si>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</si>
  <si>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</si>
  <si>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</si>
  <si>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</si>
  <si>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</si>
  <si>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</si>
  <si>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</si>
  <si>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</si>
  <si>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</si>
  <si>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</si>
  <si>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</si>
  <si>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</si>
  <si>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</si>
  <si>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</si>
  <si>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</si>
  <si>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</si>
  <si>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</si>
  <si>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</si>
  <si>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</si>
  <si>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</si>
  <si>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</si>
  <si>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</si>
  <si>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</si>
  <si>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</si>
  <si>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</si>
  <si>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</si>
  <si>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</si>
  <si>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</si>
  <si>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</si>
  <si>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</si>
  <si>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</si>
  <si>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</si>
  <si>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</si>
  <si>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</si>
  <si>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</si>
  <si>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</si>
  <si>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</si>
  <si>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</si>
  <si>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</si>
  <si>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</si>
  <si>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</si>
  <si>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</si>
  <si>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</si>
  <si>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</si>
  <si>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</si>
  <si>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</si>
  <si>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</si>
  <si>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</si>
  <si>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</si>
  <si>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</si>
  <si>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</si>
  <si>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</si>
  <si>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</si>
  <si>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</si>
  <si>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</si>
  <si>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</si>
  <si>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</si>
  <si>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</si>
  <si>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</si>
  <si>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</si>
  <si>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</si>
  <si>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</si>
  <si>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</si>
  <si>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</si>
  <si>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</si>
  <si>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</si>
  <si>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</si>
  <si>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</si>
  <si>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</si>
  <si>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</si>
  <si>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</si>
  <si>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</si>
  <si>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</si>
  <si>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</si>
  <si>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</si>
  <si>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</si>
  <si>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</si>
  <si>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</si>
  <si>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</si>
  <si>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</si>
  <si>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</si>
  <si>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</si>
  <si>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</si>
  <si>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</si>
  <si>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</si>
  <si>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</si>
  <si>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</si>
  <si>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</si>
  <si>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</si>
  <si>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</si>
  <si>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</si>
  <si>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</si>
  <si>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</si>
  <si>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</si>
  <si>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</si>
  <si>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</si>
  <si>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</si>
  <si>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</si>
  <si>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</si>
  <si>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</si>
  <si>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</si>
  <si>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</si>
  <si>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</si>
  <si>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</si>
  <si>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</si>
  <si>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</si>
  <si>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</si>
  <si>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</si>
  <si>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</si>
  <si>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</si>
  <si>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</si>
  <si>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</si>
  <si>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</si>
  <si>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</si>
  <si>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</si>
  <si>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</si>
  <si>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</si>
  <si>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</si>
  <si>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</si>
  <si>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</si>
  <si>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</si>
  <si>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</si>
  <si>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</si>
  <si>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</si>
  <si>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</si>
  <si>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</si>
  <si>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</si>
  <si>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</si>
  <si>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</si>
  <si>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</si>
  <si>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</si>
  <si>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</si>
  <si>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</si>
  <si>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</si>
  <si>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</si>
  <si>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</si>
  <si>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</si>
  <si>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</si>
  <si>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</si>
  <si>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</si>
  <si>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</si>
  <si>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</si>
  <si>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</si>
  <si>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</si>
  <si>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</si>
  <si>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</si>
  <si>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</si>
  <si>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</si>
  <si>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</si>
  <si>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</si>
  <si>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</si>
  <si>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</si>
  <si>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</si>
  <si>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</si>
  <si>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</si>
  <si>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</si>
  <si>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</si>
  <si>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</si>
  <si>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</si>
  <si>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</si>
  <si>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</si>
  <si>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</si>
  <si>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</si>
  <si>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</si>
  <si>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</si>
  <si>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</si>
  <si>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</si>
  <si>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</si>
  <si>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</si>
  <si>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</si>
  <si>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</si>
  <si>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</si>
  <si>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</si>
  <si>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</si>
  <si>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</si>
  <si>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</si>
  <si>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</si>
  <si>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</si>
  <si>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</si>
  <si>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</si>
  <si>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</si>
  <si>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</si>
  <si>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</si>
  <si>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</si>
  <si>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</si>
  <si>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</si>
  <si>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</si>
  <si>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</si>
  <si>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</si>
  <si>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</si>
  <si>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</si>
  <si>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</si>
  <si>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</si>
  <si>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</si>
  <si>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</si>
  <si>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</si>
  <si>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</si>
  <si>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</si>
  <si>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</si>
  <si>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</si>
  <si>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</si>
  <si>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</si>
  <si>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</si>
  <si>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</si>
  <si>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</si>
  <si>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</si>
  <si>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</si>
  <si>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</si>
  <si>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</si>
  <si>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</si>
  <si>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</si>
  <si>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</si>
  <si>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</si>
  <si>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</si>
  <si>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</si>
  <si>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</si>
  <si>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</si>
  <si>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</si>
  <si>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</si>
  <si>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</si>
  <si>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</si>
  <si>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</si>
  <si>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</si>
  <si>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</si>
  <si>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</si>
  <si>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</si>
  <si>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</si>
  <si>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</si>
  <si>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</si>
  <si>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</si>
  <si>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</si>
  <si>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</si>
  <si>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</si>
  <si>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</si>
  <si>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</si>
  <si>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</si>
  <si>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</si>
  <si>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</si>
  <si>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</si>
  <si>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</si>
  <si>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</si>
  <si>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</si>
  <si>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</si>
  <si>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</si>
  <si>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</si>
  <si>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</si>
  <si>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</si>
  <si>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</si>
  <si>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</si>
  <si>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</si>
  <si>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</si>
  <si>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</si>
  <si>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</si>
  <si>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</si>
  <si>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</si>
  <si>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</si>
  <si>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</si>
  <si>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</si>
  <si>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</si>
  <si>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</si>
  <si>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</si>
  <si>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</si>
  <si>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</si>
  <si>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</si>
  <si>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</si>
  <si>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</si>
  <si>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</si>
  <si>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</si>
  <si>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</si>
  <si>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</si>
  <si>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</si>
  <si>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</si>
  <si>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</si>
  <si>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</si>
  <si>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</si>
  <si>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</si>
  <si>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</si>
  <si>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</si>
  <si>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</si>
  <si>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</si>
  <si>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</si>
  <si>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</si>
  <si>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</si>
  <si>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</si>
  <si>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</si>
  <si>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</si>
  <si>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</si>
  <si>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</si>
  <si>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</si>
  <si>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</si>
  <si>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</si>
  <si>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</si>
  <si>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</si>
  <si>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</si>
  <si>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</si>
  <si>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</si>
  <si>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</si>
  <si>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</si>
  <si>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</si>
  <si>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</si>
  <si>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</si>
  <si>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</si>
  <si>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</si>
  <si>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</si>
  <si>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</si>
  <si>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</si>
  <si>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</si>
  <si>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</si>
  <si>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</si>
  <si>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</si>
  <si>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</si>
  <si>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</si>
  <si>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</si>
  <si>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</si>
  <si>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</si>
  <si>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</si>
  <si>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</si>
  <si>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</si>
  <si>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</si>
  <si>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</si>
  <si>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</si>
  <si>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</si>
  <si>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</si>
  <si>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</si>
  <si>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</si>
  <si>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</si>
  <si>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</si>
  <si>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</si>
  <si>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</si>
  <si>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</si>
  <si>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</si>
  <si>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</si>
  <si>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</si>
  <si>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</si>
  <si>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</si>
  <si>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</si>
  <si>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</si>
  <si>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</si>
  <si>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</si>
  <si>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</si>
  <si>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</si>
  <si>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</si>
  <si>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</si>
  <si>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</si>
  <si>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</si>
  <si>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</si>
  <si>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</si>
  <si>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</si>
  <si>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</si>
  <si>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</si>
  <si>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</si>
  <si>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</si>
  <si>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</si>
  <si>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</si>
  <si>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</si>
  <si>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</si>
  <si>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</si>
  <si>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</si>
  <si>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</si>
  <si>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</si>
  <si>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</si>
  <si>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</si>
  <si>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</si>
  <si>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</si>
  <si>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</si>
  <si>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</si>
  <si>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</si>
  <si>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</si>
  <si>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</si>
  <si>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</si>
  <si>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</si>
  <si>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</si>
  <si>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</si>
  <si>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</si>
  <si>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</si>
  <si>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</si>
  <si>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</si>
  <si>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</si>
  <si>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</si>
  <si>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</si>
  <si>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</si>
  <si>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</si>
  <si>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</si>
  <si>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</si>
  <si>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</si>
  <si>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</si>
  <si>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</si>
  <si>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</si>
  <si>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</si>
  <si>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</si>
  <si>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</si>
  <si>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</si>
  <si>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</si>
  <si>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</si>
  <si>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</si>
  <si>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</si>
  <si>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</si>
  <si>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</si>
  <si>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</si>
  <si>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</si>
  <si>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</si>
  <si>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</si>
  <si>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</si>
  <si>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</si>
  <si>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</si>
  <si>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</si>
  <si>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</si>
  <si>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</si>
  <si>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</si>
  <si>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</si>
  <si>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</si>
  <si>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</si>
  <si>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</si>
  <si>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</si>
  <si>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</si>
  <si>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</si>
  <si>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</si>
  <si>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</si>
  <si>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</si>
  <si>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</si>
  <si>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</si>
  <si>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</si>
  <si>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</si>
  <si>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</si>
  <si>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</si>
  <si>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</si>
  <si>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</si>
  <si>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</si>
  <si>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</si>
  <si>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</si>
  <si>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</si>
  <si>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</si>
  <si>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</si>
  <si>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</si>
  <si>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</si>
  <si>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</si>
  <si>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</si>
  <si>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</si>
  <si>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</si>
  <si>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</si>
  <si>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</si>
  <si>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</si>
  <si>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</si>
  <si>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</si>
  <si>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</si>
  <si>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</si>
  <si>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</si>
  <si>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</si>
  <si>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</si>
  <si>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</si>
  <si>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</si>
  <si>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</si>
  <si>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</si>
  <si>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</si>
  <si>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</si>
  <si>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</si>
  <si>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</si>
  <si>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</si>
  <si>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</si>
  <si>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</si>
  <si>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</si>
  <si>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</si>
  <si>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</si>
  <si>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</si>
  <si>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</si>
  <si>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</si>
  <si>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</si>
  <si>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</si>
  <si>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</si>
  <si>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</si>
  <si>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</si>
  <si>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</si>
  <si>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</si>
  <si>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</si>
  <si>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</si>
  <si>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</si>
  <si>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</si>
  <si>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</si>
  <si>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</si>
  <si>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</si>
  <si>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</si>
  <si>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</si>
  <si>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</si>
  <si>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</si>
  <si>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</si>
  <si>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</si>
  <si>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</si>
  <si>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</si>
  <si>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</si>
  <si>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</si>
  <si>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</si>
  <si>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</si>
  <si>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</si>
  <si>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</si>
  <si>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</si>
  <si>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</si>
  <si>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</si>
  <si>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</si>
  <si>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</si>
  <si>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</si>
  <si>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</si>
  <si>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</si>
  <si>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</si>
  <si>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</si>
  <si>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</si>
  <si>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</si>
  <si>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</si>
  <si>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</si>
  <si>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</si>
  <si>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</si>
  <si>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</si>
  <si>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</si>
  <si>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</si>
  <si>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</si>
  <si>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</si>
  <si>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</si>
  <si>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</si>
  <si>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</si>
  <si>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</si>
  <si>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</si>
  <si>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</si>
  <si>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</si>
  <si>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</si>
  <si>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</si>
  <si>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</si>
  <si>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</si>
  <si>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</si>
  <si>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</si>
  <si>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</si>
  <si>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</si>
  <si>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</si>
  <si>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</si>
  <si>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</si>
  <si>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</si>
  <si>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</si>
  <si>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</si>
  <si>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</si>
  <si>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</si>
  <si>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</si>
  <si>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</si>
  <si>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</si>
  <si>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</si>
  <si>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</si>
  <si>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</si>
  <si>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</si>
  <si>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</si>
  <si>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</si>
  <si>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</si>
  <si>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</si>
  <si>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</si>
  <si>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</si>
  <si>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</si>
  <si>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</si>
  <si>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</si>
  <si>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</si>
  <si>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</si>
  <si>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</si>
  <si>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</si>
  <si>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</si>
  <si>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</si>
  <si>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</si>
  <si>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</si>
  <si>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</si>
  <si>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</si>
  <si>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</si>
  <si>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</si>
  <si>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</si>
  <si>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</si>
  <si>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</si>
  <si>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</si>
  <si>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</si>
  <si>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</si>
  <si>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</si>
  <si>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</si>
  <si>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</si>
  <si>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</si>
  <si>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</si>
  <si>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</si>
  <si>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</si>
  <si>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</si>
  <si>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</si>
  <si>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</si>
  <si>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</si>
  <si>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</si>
  <si>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</si>
  <si>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</si>
  <si>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</si>
  <si>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</si>
  <si>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</si>
  <si>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</si>
  <si>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</si>
  <si>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</si>
  <si>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</si>
  <si>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</si>
  <si>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</si>
  <si>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</si>
  <si>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</si>
  <si>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</si>
  <si>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</si>
  <si>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</si>
  <si>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</si>
  <si>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</si>
  <si>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</si>
  <si>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</si>
  <si>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</si>
  <si>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</si>
  <si>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</si>
  <si>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</si>
  <si>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</si>
  <si>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</si>
  <si>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</si>
  <si>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</si>
  <si>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</si>
  <si>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</si>
  <si>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</si>
  <si>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</si>
  <si>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</si>
  <si>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</si>
  <si>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</si>
  <si>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</si>
  <si>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</si>
  <si>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</si>
  <si>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</si>
  <si>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</si>
  <si>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</si>
  <si>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</si>
  <si>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</si>
  <si>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</si>
  <si>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</si>
  <si>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</si>
  <si>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</si>
  <si>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</si>
  <si>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</si>
  <si>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</si>
  <si>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</si>
  <si>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</si>
  <si>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</si>
  <si>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</si>
  <si>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</si>
  <si>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</si>
  <si>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</si>
  <si>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</si>
  <si>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</si>
  <si>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</si>
  <si>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</si>
  <si>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</si>
  <si>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</si>
  <si>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</si>
  <si>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</si>
  <si>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</si>
  <si>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</si>
  <si>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</si>
  <si>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</si>
  <si>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</si>
  <si>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</si>
  <si>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</si>
  <si>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</si>
  <si>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</si>
  <si>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</si>
  <si>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</si>
  <si>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</si>
  <si>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</si>
  <si>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</si>
  <si>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</si>
  <si>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</si>
  <si>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</si>
  <si>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</si>
  <si>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</si>
  <si>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</si>
  <si>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</si>
  <si>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</si>
  <si>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</si>
  <si>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</si>
  <si>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</si>
  <si>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</si>
  <si>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</si>
  <si>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</si>
  <si>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</si>
  <si>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</si>
  <si>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</si>
  <si>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</si>
  <si>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</si>
  <si>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</si>
  <si>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</si>
  <si>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</si>
  <si>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</si>
  <si>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</si>
  <si>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</si>
  <si>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</si>
  <si>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</si>
  <si>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</si>
  <si>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</si>
  <si>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</si>
  <si>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</si>
  <si>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</si>
  <si>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</si>
  <si>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</si>
  <si>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</si>
  <si>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</si>
  <si>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</si>
  <si>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</si>
  <si>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</si>
  <si>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</si>
  <si>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</si>
  <si>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</si>
  <si>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</si>
  <si>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</si>
  <si>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</si>
  <si>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</si>
  <si>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</si>
  <si>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</si>
  <si>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</si>
  <si>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</si>
  <si>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</si>
  <si>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</si>
  <si>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</si>
  <si>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</si>
  <si>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</si>
  <si>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</si>
  <si>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</si>
  <si>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</si>
  <si>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</si>
  <si>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</si>
  <si>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</si>
  <si>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</si>
  <si>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</si>
  <si>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</si>
  <si>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</si>
  <si>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</si>
  <si>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</si>
  <si>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</si>
  <si>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</si>
  <si>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</si>
  <si>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</si>
  <si>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</si>
  <si>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</si>
  <si>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</si>
  <si>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</si>
  <si>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</si>
  <si>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</si>
  <si>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</si>
  <si>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</si>
  <si>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</si>
  <si>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</si>
  <si>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</si>
  <si>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</si>
  <si>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</si>
  <si>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</si>
  <si>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</si>
  <si>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</si>
  <si>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</si>
  <si>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</si>
  <si>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</si>
  <si>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</si>
  <si>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</si>
  <si>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</si>
  <si>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</si>
  <si>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</si>
  <si>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</si>
  <si>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</si>
  <si>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</si>
  <si>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</si>
  <si>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</si>
  <si>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</si>
  <si>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</si>
  <si>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</si>
  <si>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</si>
  <si>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</si>
  <si>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</si>
  <si>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</si>
  <si>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</si>
  <si>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</si>
  <si>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</si>
  <si>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</si>
  <si>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</si>
  <si>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</si>
  <si>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</si>
  <si>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</si>
  <si>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</si>
  <si>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</si>
  <si>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</si>
  <si>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</si>
  <si>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</si>
  <si>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</si>
  <si>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</si>
  <si>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</si>
  <si>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</si>
  <si>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</si>
  <si>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</si>
  <si>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</si>
  <si>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</si>
  <si>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</si>
  <si>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</si>
  <si>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</si>
  <si>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</si>
  <si>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</si>
  <si>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</si>
  <si>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</si>
  <si>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</si>
  <si>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</si>
  <si>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</si>
  <si>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</si>
  <si>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</si>
  <si>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</si>
  <si>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</si>
  <si>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</si>
  <si>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</si>
  <si>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</si>
  <si>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</si>
  <si>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</si>
  <si>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</si>
  <si>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</si>
  <si>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</si>
  <si>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</si>
  <si>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</si>
  <si>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</si>
  <si>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</si>
  <si>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</si>
  <si>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</si>
  <si>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</si>
  <si>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</si>
  <si>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</si>
  <si>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</si>
  <si>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</si>
  <si>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</si>
  <si>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</si>
  <si>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</si>
  <si>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</si>
  <si>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</si>
  <si>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</si>
  <si>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</si>
  <si>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</si>
  <si>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</si>
  <si>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</si>
  <si>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</si>
  <si>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</si>
  <si>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</si>
  <si>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</si>
  <si>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</si>
  <si>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</si>
  <si>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</si>
  <si>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</si>
  <si>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</si>
  <si>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</si>
  <si>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</si>
  <si>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</si>
  <si>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</si>
  <si>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</si>
  <si>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</si>
  <si>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</si>
  <si>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</si>
  <si>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</si>
  <si>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</si>
  <si>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</si>
  <si>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</si>
  <si>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</si>
  <si>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</si>
  <si>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</si>
  <si>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</si>
  <si>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</si>
  <si>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</si>
  <si>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</si>
  <si>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</si>
  <si>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</si>
  <si>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</si>
  <si>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</si>
  <si>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</si>
  <si>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</si>
  <si>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</si>
  <si>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</si>
  <si>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</si>
  <si>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</si>
  <si>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</si>
  <si>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</si>
  <si>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</si>
  <si>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</si>
  <si>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</si>
  <si>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</si>
  <si>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</si>
  <si>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</si>
  <si>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</si>
  <si>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</si>
  <si>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</si>
  <si>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</si>
  <si>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</si>
  <si>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</si>
  <si>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</si>
  <si>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</si>
  <si>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</si>
  <si>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</si>
  <si>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</si>
  <si>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</si>
  <si>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</si>
  <si>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</si>
  <si>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</si>
  <si>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</si>
  <si>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</si>
  <si>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</si>
  <si>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</si>
  <si>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</si>
  <si>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</si>
  <si>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</si>
  <si>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</si>
  <si>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</si>
  <si>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</si>
  <si>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</si>
  <si>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</si>
  <si>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</si>
  <si>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</si>
  <si>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</si>
  <si>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</si>
  <si>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</si>
  <si>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</si>
  <si>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</si>
  <si>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</si>
  <si>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</si>
  <si>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</si>
  <si>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</si>
  <si>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</si>
  <si>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</si>
  <si>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</si>
  <si>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</si>
  <si>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</si>
  <si>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</si>
  <si>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</si>
  <si>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</si>
  <si>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</si>
  <si>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</si>
  <si>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</si>
  <si>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</si>
  <si>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</si>
  <si>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</si>
  <si>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</si>
  <si>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</si>
  <si>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</si>
  <si>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</si>
  <si>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</si>
  <si>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</si>
  <si>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</si>
  <si>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</si>
  <si>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</si>
  <si>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</si>
  <si>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</si>
  <si>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</si>
  <si>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</si>
  <si>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</si>
  <si>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</si>
  <si>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</si>
  <si>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</si>
  <si>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</si>
  <si>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</si>
  <si>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</si>
  <si>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</si>
  <si>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</si>
  <si>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</si>
  <si>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</si>
  <si>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</si>
  <si>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</si>
  <si>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</si>
  <si>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</si>
  <si>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</si>
  <si>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</si>
  <si>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</si>
  <si>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</si>
  <si>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</si>
  <si>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</si>
  <si>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</si>
  <si>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</si>
  <si>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</si>
  <si>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</si>
  <si>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</si>
  <si>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</si>
  <si>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</si>
  <si>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</si>
  <si>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</si>
  <si>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</si>
  <si>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</si>
  <si>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</si>
  <si>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</si>
  <si>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</si>
  <si>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</si>
  <si>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</si>
  <si>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</si>
  <si>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</si>
  <si>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</si>
  <si>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</si>
  <si>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</si>
  <si>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</si>
  <si>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</si>
  <si>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</si>
  <si>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</si>
  <si>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</si>
  <si>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</si>
  <si>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</si>
  <si>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</si>
  <si>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</si>
  <si>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</si>
  <si>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</si>
  <si>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</si>
  <si>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</si>
  <si>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</si>
  <si>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</si>
  <si>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</si>
  <si>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</si>
  <si>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</si>
  <si>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</si>
  <si>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</si>
  <si>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</si>
  <si>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</si>
  <si>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</si>
  <si>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</si>
  <si>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</si>
  <si>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</si>
  <si>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</si>
  <si>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</si>
  <si>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</si>
  <si>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</si>
  <si>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</si>
  <si>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</si>
  <si>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</si>
  <si>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</si>
  <si>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</si>
  <si>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</si>
  <si>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</si>
  <si>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</si>
  <si>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</si>
  <si>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</si>
  <si>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</si>
  <si>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</si>
  <si>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</si>
  <si>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</si>
  <si>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</si>
  <si>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</si>
  <si>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</si>
  <si>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</si>
  <si>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</si>
  <si>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</si>
  <si>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</si>
  <si>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</si>
  <si>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</si>
  <si>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</si>
  <si>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</si>
  <si>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</si>
  <si>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</si>
  <si>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</si>
  <si>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</si>
  <si>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</si>
  <si>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</si>
  <si>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</si>
  <si>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</si>
  <si>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</si>
  <si>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</si>
  <si>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</si>
  <si>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</si>
  <si>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</si>
  <si>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</si>
  <si>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</si>
  <si>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</si>
  <si>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</si>
  <si>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</si>
  <si>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</si>
  <si>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</si>
  <si>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</si>
  <si>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</si>
  <si>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</si>
  <si>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</si>
  <si>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</si>
  <si>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</si>
  <si>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</si>
  <si>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</si>
  <si>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</si>
  <si>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</si>
  <si>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</si>
  <si>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</si>
  <si>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</si>
  <si>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</si>
  <si>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</si>
  <si>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</si>
  <si>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</si>
  <si>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</si>
  <si>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</si>
  <si>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</si>
  <si>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</si>
  <si>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</si>
  <si>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</si>
  <si>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</si>
  <si>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</si>
  <si>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</si>
  <si>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</si>
  <si>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</si>
  <si>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</si>
  <si>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</si>
  <si>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</si>
  <si>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</si>
  <si>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</si>
  <si>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</si>
  <si>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</si>
  <si>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</si>
  <si>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</si>
  <si>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</si>
  <si>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</si>
  <si>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</si>
  <si>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</si>
  <si>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</si>
  <si>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</si>
  <si>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</si>
  <si>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</si>
  <si>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</si>
  <si>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</si>
  <si>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</si>
  <si>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</si>
  <si>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</si>
  <si>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</si>
  <si>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</si>
  <si>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</si>
  <si>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</si>
  <si>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</si>
  <si>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</si>
  <si>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</si>
  <si>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</si>
  <si>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</si>
  <si>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</si>
  <si>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</si>
  <si>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</si>
  <si>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</si>
  <si>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</si>
  <si>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</si>
  <si>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</si>
  <si>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</si>
  <si>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</si>
  <si>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</si>
  <si>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</si>
  <si>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</si>
  <si>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</si>
  <si>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</si>
  <si>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</si>
  <si>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</si>
  <si>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</si>
  <si>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</si>
  <si>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</si>
  <si>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</si>
  <si>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</si>
  <si>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</si>
  <si>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</si>
  <si>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</si>
  <si>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</si>
  <si>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</si>
  <si>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</si>
  <si>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</si>
  <si>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</si>
  <si>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</si>
  <si>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</si>
  <si>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</si>
  <si>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</si>
  <si>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</si>
  <si>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</si>
  <si>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</si>
  <si>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</si>
  <si>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</si>
  <si>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</si>
  <si>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</si>
  <si>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</si>
  <si>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</si>
  <si>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</si>
  <si>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</si>
  <si>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</si>
  <si>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</si>
  <si>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</si>
  <si>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</si>
  <si>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</si>
  <si>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</si>
  <si>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</si>
  <si>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</si>
  <si>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</si>
  <si>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</si>
  <si>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</si>
  <si>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</si>
  <si>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</si>
  <si>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</si>
  <si>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</si>
  <si>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</si>
  <si>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</si>
  <si>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</si>
  <si>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</si>
  <si>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</si>
  <si>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</si>
  <si>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</si>
  <si>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</si>
  <si>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</si>
  <si>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</si>
  <si>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</si>
  <si>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</si>
  <si>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</si>
  <si>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</si>
  <si>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</si>
  <si>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</si>
  <si>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</si>
  <si>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</si>
  <si>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</si>
  <si>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</si>
  <si>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</si>
  <si>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</si>
  <si>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</si>
  <si>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</si>
  <si>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</si>
  <si>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</si>
  <si>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</si>
  <si>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</si>
  <si>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</si>
  <si>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</si>
  <si>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</si>
  <si>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</si>
  <si>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</si>
  <si>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</si>
  <si>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</si>
  <si>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</si>
  <si>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</si>
  <si>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</si>
  <si>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</si>
  <si>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</si>
  <si>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</si>
  <si>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</si>
  <si>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</si>
  <si>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</si>
  <si>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</si>
  <si>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</si>
  <si>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</si>
  <si>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</si>
  <si>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</si>
  <si>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</si>
  <si>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</si>
  <si>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</si>
  <si>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</si>
  <si>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</si>
  <si>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</si>
  <si>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</si>
  <si>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</si>
  <si>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</si>
  <si>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</si>
  <si>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</si>
  <si>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</si>
  <si>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</si>
  <si>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</si>
  <si>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</si>
  <si>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</si>
  <si>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</si>
  <si>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</si>
  <si>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</si>
  <si>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</si>
  <si>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</si>
  <si>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</si>
  <si>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</si>
  <si>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</si>
  <si>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</si>
  <si>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</si>
  <si>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</si>
  <si>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</si>
  <si>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</si>
  <si>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</si>
  <si>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</si>
  <si>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</si>
  <si>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</si>
  <si>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</si>
  <si>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</si>
  <si>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</si>
  <si>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</si>
  <si>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</si>
  <si>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</si>
  <si>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</si>
  <si>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</si>
  <si>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</si>
  <si>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</si>
  <si>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</si>
  <si>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</si>
  <si>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</si>
  <si>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</si>
  <si>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</si>
  <si>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</si>
  <si>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</si>
  <si>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</si>
  <si>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</si>
  <si>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</si>
  <si>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</si>
  <si>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</si>
  <si>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</si>
  <si>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</si>
  <si>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</si>
  <si>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</si>
  <si>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</si>
  <si>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</si>
  <si>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</si>
  <si>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</si>
  <si>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</si>
  <si>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</si>
  <si>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</si>
  <si>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</si>
  <si>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</si>
  <si>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</si>
  <si>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</si>
  <si>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</si>
  <si>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</si>
  <si>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</si>
  <si>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</si>
  <si>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</si>
  <si>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</si>
  <si>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</si>
  <si>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</si>
  <si>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</si>
  <si>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</si>
  <si>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</si>
  <si>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</si>
  <si>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</si>
  <si>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</si>
  <si>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</si>
  <si>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</si>
  <si>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</si>
  <si>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</si>
  <si>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</si>
  <si>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</si>
  <si>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</si>
  <si>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</si>
  <si>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</si>
  <si>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</si>
  <si>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</si>
  <si>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</si>
  <si>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</si>
  <si>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</si>
  <si>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</si>
  <si>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</si>
  <si>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</si>
  <si>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</si>
  <si>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</si>
  <si>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</si>
  <si>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</si>
  <si>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</si>
  <si>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</si>
  <si>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</si>
  <si>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</si>
  <si>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</si>
  <si>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</si>
  <si>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</si>
  <si>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</si>
  <si>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</si>
  <si>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</si>
  <si>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</si>
  <si>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</si>
  <si>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</si>
  <si>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</si>
  <si>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</si>
  <si>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</si>
  <si>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</si>
  <si>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</si>
  <si>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</si>
  <si>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</si>
  <si>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</si>
  <si>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</si>
  <si>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</si>
  <si>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</si>
  <si>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</si>
  <si>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</si>
  <si>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</si>
  <si>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</si>
  <si>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</si>
  <si>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</si>
  <si>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</si>
  <si>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</si>
  <si>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</si>
  <si>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</si>
  <si>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</si>
  <si>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</si>
  <si>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</si>
  <si>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</si>
  <si>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</si>
  <si>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</si>
  <si>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</si>
  <si>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</si>
  <si>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</si>
  <si>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</si>
  <si>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</si>
  <si>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</si>
  <si>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</si>
  <si>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</si>
  <si>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</si>
  <si>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</si>
  <si>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</si>
  <si>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</si>
  <si>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</si>
  <si>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</si>
  <si>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</si>
  <si>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</si>
  <si>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</si>
  <si>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</si>
  <si>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</si>
  <si>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</si>
  <si>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</si>
  <si>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</si>
  <si>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</si>
  <si>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</si>
  <si>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</si>
  <si>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</si>
  <si>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</si>
  <si>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</si>
  <si>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</si>
  <si>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</si>
  <si>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</si>
  <si>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</si>
  <si>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</si>
  <si>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</si>
  <si>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</si>
  <si>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</si>
  <si>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</si>
  <si>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</si>
  <si>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</si>
  <si>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</si>
  <si>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</si>
  <si>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</si>
  <si>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</si>
  <si>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</si>
  <si>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</si>
  <si>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</si>
  <si>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</si>
  <si>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</si>
  <si>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</si>
  <si>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</si>
  <si>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</si>
  <si>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</si>
  <si>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</si>
  <si>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</si>
  <si>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</si>
  <si>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</si>
  <si>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</si>
  <si>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</si>
  <si>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</si>
  <si>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</si>
  <si>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</si>
  <si>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</si>
  <si>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</si>
  <si>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</si>
  <si>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</si>
  <si>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</si>
  <si>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</si>
  <si>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</si>
  <si>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</si>
  <si>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</si>
  <si>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</si>
  <si>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</si>
  <si>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</si>
  <si>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</si>
  <si>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</si>
  <si>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</si>
  <si>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</si>
  <si>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</si>
  <si>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</si>
  <si>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</si>
  <si>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</si>
  <si>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</si>
  <si>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</si>
  <si>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</si>
  <si>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</si>
  <si>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</si>
  <si>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</si>
  <si>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</si>
  <si>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</si>
  <si>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</si>
  <si>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</si>
  <si>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</si>
  <si>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</si>
  <si>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</si>
  <si>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</si>
  <si>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</si>
  <si>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</si>
  <si>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</si>
  <si>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</si>
  <si>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</si>
  <si>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</si>
  <si>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</si>
  <si>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</si>
  <si>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</si>
  <si>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</si>
  <si>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</si>
  <si>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</si>
  <si>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</si>
  <si>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</si>
  <si>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</si>
  <si>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</si>
  <si>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</si>
  <si>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</si>
  <si>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</si>
  <si>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</si>
  <si>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</si>
  <si>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</si>
  <si>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</si>
  <si>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</si>
  <si>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</si>
  <si>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</si>
  <si>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</si>
  <si>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</si>
  <si>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</si>
  <si>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</si>
  <si>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</si>
  <si>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</si>
  <si>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</si>
  <si>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</si>
  <si>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</si>
  <si>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</si>
  <si>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</si>
  <si>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</si>
  <si>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</si>
  <si>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</si>
  <si>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</si>
  <si>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</si>
  <si>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</si>
  <si>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</si>
  <si>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</si>
  <si>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</si>
  <si>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</si>
  <si>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</si>
  <si>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</si>
  <si>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</si>
  <si>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</si>
  <si>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</si>
  <si>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</si>
  <si>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</si>
  <si>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</si>
  <si>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</si>
  <si>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</si>
  <si>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</si>
  <si>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</si>
  <si>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</si>
  <si>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</si>
  <si>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</si>
  <si>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</si>
  <si>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</si>
  <si>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</si>
  <si>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</si>
  <si>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</si>
  <si>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</si>
  <si>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</si>
  <si>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</si>
  <si>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</si>
  <si>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</si>
  <si>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</si>
  <si>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</si>
  <si>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</si>
  <si>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</si>
  <si>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</si>
  <si>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</si>
  <si>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</si>
  <si>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</si>
  <si>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</si>
  <si>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</si>
  <si>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</si>
  <si>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</si>
  <si>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</si>
  <si>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</si>
  <si>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</si>
  <si>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</si>
  <si>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</si>
  <si>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</si>
  <si>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</si>
  <si>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</si>
  <si>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</si>
  <si>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</si>
  <si>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</si>
  <si>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</si>
  <si>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</si>
  <si>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</si>
  <si>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</si>
  <si>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</si>
  <si>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</si>
  <si>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</si>
  <si>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</si>
  <si>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</si>
  <si>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</si>
  <si>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</si>
  <si>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</si>
  <si>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</si>
  <si>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</si>
  <si>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</si>
  <si>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</si>
  <si>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</si>
  <si>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</si>
  <si>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</si>
  <si>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</si>
  <si>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</si>
  <si>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</si>
  <si>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</si>
  <si>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</si>
  <si>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</si>
  <si>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</si>
  <si>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</si>
  <si>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</si>
  <si>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</si>
  <si>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</si>
  <si>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</si>
  <si>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</si>
  <si>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</si>
  <si>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</si>
  <si>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</si>
  <si>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</si>
  <si>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</si>
  <si>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</si>
  <si>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</si>
  <si>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</si>
  <si>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</si>
  <si>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</si>
  <si>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</si>
  <si>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</si>
  <si>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</si>
  <si>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</si>
  <si>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</si>
  <si>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</si>
  <si>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</si>
  <si>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</si>
  <si>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</si>
  <si>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</si>
  <si>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</si>
  <si>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</si>
  <si>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</si>
  <si>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</si>
  <si>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</si>
  <si>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</si>
  <si>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</si>
  <si>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</si>
  <si>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</si>
  <si>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</si>
  <si>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</si>
  <si>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</si>
  <si>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</si>
  <si>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</si>
  <si>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</si>
  <si>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</si>
  <si>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</si>
  <si>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</si>
  <si>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</si>
  <si>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</si>
  <si>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</si>
  <si>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</si>
  <si>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</si>
  <si>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</si>
  <si>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</si>
  <si>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</si>
  <si>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</si>
  <si>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</si>
  <si>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</si>
  <si>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</si>
  <si>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</si>
  <si>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</si>
  <si>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</si>
  <si>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</si>
  <si>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</si>
  <si>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</si>
  <si>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</si>
  <si>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</si>
  <si>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</si>
  <si>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</si>
  <si>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</si>
  <si>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</si>
  <si>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</si>
  <si>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</si>
  <si>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</si>
  <si>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</si>
  <si>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</si>
  <si>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</si>
  <si>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</si>
  <si>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</si>
  <si>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</si>
  <si>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</si>
  <si>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</si>
  <si>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</si>
  <si>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</si>
  <si>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</si>
  <si>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</si>
  <si>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</si>
  <si>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</si>
  <si>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</si>
  <si>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</si>
  <si>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</si>
  <si>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</si>
  <si>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</si>
  <si>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</si>
  <si>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</si>
  <si>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</si>
  <si>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</si>
  <si>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</si>
  <si>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</si>
  <si>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</si>
  <si>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</si>
  <si>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</si>
  <si>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</si>
  <si>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</si>
  <si>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</si>
  <si>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</si>
  <si>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</si>
  <si>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</si>
  <si>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</si>
  <si>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</si>
  <si>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</si>
  <si>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</si>
  <si>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</si>
  <si>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</si>
  <si>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</si>
  <si>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</si>
  <si>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</si>
  <si>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</si>
  <si>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</si>
  <si>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</si>
  <si>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</si>
  <si>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</si>
  <si>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</si>
  <si>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</si>
  <si>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</si>
  <si>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</si>
  <si>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</si>
  <si>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</si>
  <si>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</si>
  <si>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</si>
  <si>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</si>
  <si>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</si>
  <si>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</si>
  <si>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</si>
  <si>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</si>
  <si>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</si>
  <si>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</si>
  <si>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</si>
  <si>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</si>
  <si>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</si>
  <si>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</si>
  <si>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</si>
  <si>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</si>
  <si>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</si>
  <si>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</si>
  <si>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</si>
  <si>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</si>
  <si>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</si>
  <si>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</si>
  <si>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</si>
  <si>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</si>
  <si>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</si>
  <si>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</si>
  <si>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</si>
  <si>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</si>
  <si>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</si>
  <si>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</si>
  <si>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</si>
  <si>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</si>
  <si>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</si>
  <si>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</si>
  <si>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</si>
  <si>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</si>
  <si>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</si>
  <si>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</si>
  <si>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</si>
  <si>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</si>
  <si>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</si>
  <si>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</si>
  <si>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</si>
  <si>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</si>
  <si>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</si>
  <si>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</si>
  <si>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</si>
  <si>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</si>
  <si>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</si>
  <si>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</si>
  <si>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</si>
  <si>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</si>
  <si>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</si>
  <si>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</si>
  <si>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</si>
  <si>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</si>
  <si>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</si>
  <si>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</si>
  <si>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</si>
  <si>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</si>
  <si>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</si>
  <si>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</si>
  <si>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</si>
  <si>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</si>
  <si>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</si>
  <si>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</si>
  <si>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</si>
  <si>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</si>
  <si>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</si>
  <si>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</si>
  <si>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</si>
  <si>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</si>
  <si>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</si>
  <si>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</si>
  <si>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</si>
  <si>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</si>
  <si>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</si>
  <si>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</si>
  <si>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</si>
  <si>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</si>
  <si>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</si>
  <si>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</si>
  <si>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</si>
  <si>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</si>
  <si>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</si>
  <si>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</si>
  <si>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</si>
  <si>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</si>
  <si>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</si>
  <si>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</si>
  <si>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</si>
  <si>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</si>
  <si>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</si>
  <si>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</si>
  <si>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</si>
  <si>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</si>
  <si>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</si>
  <si>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</si>
  <si>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</si>
  <si>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</si>
  <si>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</si>
  <si>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</si>
  <si>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</si>
  <si>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</si>
  <si>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</si>
  <si>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</si>
  <si>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</si>
  <si>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</si>
  <si>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</si>
  <si>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</si>
  <si>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</si>
  <si>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</si>
  <si>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</si>
  <si>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</si>
  <si>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</si>
  <si>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</si>
  <si>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</si>
  <si>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</si>
  <si>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</si>
  <si>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</si>
  <si>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</si>
  <si>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</si>
  <si>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</si>
  <si>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</si>
  <si>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</si>
  <si>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</si>
  <si>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</si>
  <si>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</si>
  <si>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</si>
  <si>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</si>
  <si>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</si>
  <si>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</si>
  <si>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</si>
  <si>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</si>
  <si>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</si>
  <si>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</si>
  <si>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</si>
  <si>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</si>
  <si>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</si>
  <si>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</si>
  <si>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</si>
  <si>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</si>
  <si>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</si>
  <si>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</si>
  <si>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</si>
  <si>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</si>
  <si>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</si>
  <si>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</si>
  <si>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</si>
  <si>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</si>
  <si>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</si>
  <si>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</si>
  <si>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</si>
  <si>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</si>
  <si>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</si>
  <si>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</si>
  <si>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</si>
  <si>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</si>
  <si>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</si>
  <si>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</si>
  <si>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</si>
  <si>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</si>
  <si>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</si>
  <si>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</si>
  <si>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</si>
  <si>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</si>
  <si>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</si>
  <si>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</si>
  <si>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</si>
  <si>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</si>
  <si>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</si>
  <si>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</si>
  <si>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</si>
  <si>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</si>
  <si>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</si>
  <si>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</si>
  <si>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</si>
  <si>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</si>
  <si>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</si>
  <si>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</si>
  <si>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</si>
  <si>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</si>
  <si>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</si>
  <si>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</si>
  <si>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</si>
  <si>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</si>
  <si>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</si>
  <si>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</si>
  <si>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</si>
  <si>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</si>
  <si>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</si>
  <si>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</si>
  <si>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</si>
  <si>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</si>
  <si>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</si>
  <si>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</si>
  <si>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</si>
  <si>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</si>
  <si>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</si>
  <si>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</si>
  <si>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</si>
  <si>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</si>
  <si>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</si>
  <si>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</si>
  <si>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</si>
  <si>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</si>
  <si>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</si>
  <si>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</si>
  <si>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</si>
  <si>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</si>
  <si>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</si>
  <si>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</si>
  <si>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</si>
  <si>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</si>
  <si>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</si>
  <si>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</si>
  <si>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</si>
  <si>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</si>
  <si>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</si>
  <si>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</si>
  <si>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</si>
  <si>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</si>
  <si>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</si>
  <si>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</si>
  <si>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</si>
  <si>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</si>
  <si>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</si>
  <si>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</si>
  <si>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</si>
  <si>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</si>
  <si>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</si>
  <si>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</si>
  <si>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</si>
  <si>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</si>
  <si>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</si>
  <si>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</si>
  <si>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</si>
  <si>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</si>
  <si>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</si>
  <si>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</si>
  <si>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</si>
  <si>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</si>
  <si>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</si>
  <si>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</si>
  <si>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</si>
  <si>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</si>
  <si>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</si>
  <si>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</si>
  <si>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</si>
  <si>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</si>
  <si>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</si>
  <si>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</si>
  <si>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</si>
  <si>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</si>
  <si>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</si>
  <si>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</si>
  <si>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</si>
  <si>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</si>
  <si>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</si>
  <si>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</si>
  <si>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</si>
  <si>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</si>
  <si>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</si>
  <si>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</si>
  <si>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</si>
  <si>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</si>
  <si>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</si>
  <si>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</si>
  <si>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</si>
  <si>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</si>
  <si>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</si>
  <si>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</si>
  <si>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</si>
  <si>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</si>
  <si>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</si>
  <si>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</si>
  <si>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</si>
  <si>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</si>
  <si>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</si>
  <si>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</si>
  <si>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</si>
  <si>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</si>
  <si>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</si>
  <si>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</si>
  <si>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</si>
  <si>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</si>
  <si>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</si>
  <si>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</si>
  <si>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</si>
  <si>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</si>
  <si>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</si>
  <si>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</si>
  <si>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</si>
  <si>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</si>
  <si>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</si>
  <si>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</si>
  <si>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</si>
  <si>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</si>
  <si>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</si>
  <si>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</si>
  <si>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</si>
  <si>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</si>
  <si>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</si>
  <si>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</si>
  <si>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</si>
  <si>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</si>
  <si>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</si>
  <si>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</si>
  <si>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</si>
  <si>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</si>
  <si>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</si>
  <si>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</si>
  <si>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</si>
  <si>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</si>
  <si>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</si>
  <si>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</si>
  <si>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</si>
  <si>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</si>
  <si>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</si>
  <si>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</si>
  <si>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</si>
  <si>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</si>
  <si>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</si>
  <si>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</si>
  <si>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</si>
  <si>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</si>
  <si>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</si>
  <si>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</si>
  <si>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</si>
  <si>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</si>
  <si>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</si>
  <si>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</si>
  <si>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</si>
  <si>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</si>
  <si>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</si>
  <si>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</si>
  <si>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</si>
  <si>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</si>
  <si>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</si>
  <si>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</si>
  <si>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</si>
  <si>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</si>
  <si>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</si>
  <si>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</si>
  <si>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</si>
  <si>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</si>
  <si>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</si>
  <si>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</si>
  <si>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</si>
  <si>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</si>
  <si>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</si>
  <si>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</si>
  <si>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</si>
  <si>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</si>
  <si>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</si>
  <si>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</si>
  <si>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</si>
  <si>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</si>
  <si>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</si>
  <si>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</si>
  <si>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</si>
  <si>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</si>
  <si>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</si>
  <si>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</si>
  <si>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</si>
  <si>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</si>
  <si>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</si>
  <si>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</si>
  <si>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</si>
  <si>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</si>
  <si>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</si>
  <si>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</si>
  <si>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</si>
  <si>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</si>
  <si>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</si>
  <si>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</si>
  <si>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</si>
  <si>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</si>
  <si>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</si>
  <si>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</si>
  <si>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</si>
  <si>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</si>
  <si>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</si>
  <si>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</si>
  <si>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</si>
  <si>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</si>
  <si>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</si>
  <si>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</si>
  <si>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</si>
  <si>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</si>
  <si>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</si>
  <si>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</si>
  <si>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</si>
  <si>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</si>
  <si>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</si>
  <si>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</si>
  <si>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</si>
  <si>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</si>
  <si>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</si>
  <si>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</si>
  <si>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</si>
  <si>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</si>
  <si>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</si>
  <si>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</si>
  <si>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</si>
  <si>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</si>
  <si>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</si>
  <si>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</si>
  <si>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</si>
  <si>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</si>
  <si>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</si>
  <si>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</si>
  <si>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</si>
  <si>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</si>
  <si>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</si>
  <si>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</si>
  <si>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</si>
  <si>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</si>
  <si>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</si>
  <si>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</si>
  <si>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</si>
  <si>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</si>
  <si>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</si>
  <si>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</si>
  <si>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</si>
  <si>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</si>
  <si>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</si>
  <si>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</si>
  <si>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</si>
  <si>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</si>
  <si>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</si>
  <si>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</si>
  <si>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</si>
  <si>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</si>
  <si>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</si>
  <si>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</si>
  <si>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</si>
  <si>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</si>
  <si>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</si>
  <si>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</si>
  <si>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</si>
  <si>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</si>
  <si>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</si>
  <si>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</si>
  <si>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</si>
  <si>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</si>
  <si>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</si>
  <si>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</si>
  <si>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</si>
  <si>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</si>
  <si>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</si>
  <si>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</si>
  <si>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</si>
  <si>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</si>
  <si>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</si>
  <si>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</si>
  <si>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</si>
  <si>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</si>
  <si>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</si>
  <si>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</si>
  <si>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</si>
  <si>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</si>
  <si>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</si>
  <si>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</si>
  <si>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</si>
  <si>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</si>
  <si>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</si>
  <si>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</si>
  <si>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</si>
  <si>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</si>
  <si>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</si>
  <si>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</si>
  <si>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</si>
  <si>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</si>
  <si>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</si>
  <si>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</si>
  <si>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</si>
  <si>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</si>
  <si>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</si>
  <si>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</si>
  <si>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</si>
  <si>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</si>
  <si>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</si>
  <si>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</si>
  <si>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</si>
  <si>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</si>
  <si>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</si>
  <si>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</si>
  <si>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</si>
  <si>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</si>
  <si>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</si>
  <si>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</si>
  <si>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</si>
  <si>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</si>
  <si>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</si>
  <si>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</si>
  <si>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</si>
  <si>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</si>
  <si>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</si>
  <si>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</si>
  <si>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</si>
  <si>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</si>
  <si>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</si>
  <si>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</si>
  <si>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</si>
  <si>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</si>
  <si>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</si>
  <si>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</si>
  <si>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</si>
  <si>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</si>
  <si>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</si>
  <si>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</si>
  <si>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</si>
  <si>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</si>
  <si>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</si>
  <si>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</si>
  <si>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</si>
  <si>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</si>
  <si>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</si>
  <si>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</si>
  <si>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</si>
  <si>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</si>
  <si>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</si>
  <si>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</si>
  <si>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</si>
  <si>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</si>
  <si>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</si>
  <si>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</si>
  <si>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</si>
  <si>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</si>
  <si>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</si>
  <si>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</si>
  <si>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</si>
  <si>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</si>
  <si>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</si>
  <si>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</si>
  <si>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</si>
  <si>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</si>
  <si>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</si>
  <si>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</si>
  <si>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</si>
  <si>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</si>
  <si>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</si>
  <si>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</si>
  <si>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</si>
  <si>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</si>
  <si>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</si>
  <si>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</si>
  <si>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</si>
  <si>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</si>
  <si>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</si>
  <si>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</si>
  <si>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</si>
  <si>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</si>
  <si>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</si>
  <si>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</si>
  <si>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</si>
  <si>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</si>
  <si>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</si>
  <si>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</si>
  <si>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</si>
  <si>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</si>
  <si>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</si>
  <si>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</si>
  <si>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</si>
  <si>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</si>
  <si>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</si>
  <si>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</si>
  <si>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</si>
  <si>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</si>
  <si>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</si>
  <si>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</si>
  <si>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</si>
  <si>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</si>
  <si>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</si>
  <si>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</si>
  <si>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</si>
  <si>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</si>
  <si>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</si>
  <si>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</si>
  <si>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</si>
  <si>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</si>
  <si>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</si>
  <si>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</si>
  <si>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</si>
  <si>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</si>
  <si>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</si>
  <si>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</si>
  <si>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</si>
  <si>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</si>
  <si>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</si>
  <si>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</si>
  <si>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</si>
  <si>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</si>
  <si>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</si>
  <si>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</si>
  <si>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</si>
  <si>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</si>
  <si>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</si>
  <si>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</si>
  <si>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</si>
  <si>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</si>
  <si>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</si>
  <si>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</si>
  <si>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</si>
  <si>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</si>
  <si>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</si>
  <si>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</si>
  <si>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</si>
  <si>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</si>
  <si>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</si>
  <si>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</si>
  <si>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</si>
  <si>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</si>
  <si>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</si>
  <si>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</si>
  <si>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</si>
  <si>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</si>
  <si>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</si>
  <si>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</si>
  <si>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</si>
  <si>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</si>
  <si>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</si>
  <si>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</si>
  <si>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</si>
  <si>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</si>
  <si>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</si>
  <si>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</si>
  <si>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</si>
  <si>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</si>
  <si>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</si>
  <si>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</si>
  <si>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</si>
  <si>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</si>
  <si>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</si>
  <si>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</si>
  <si>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</si>
  <si>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</si>
  <si>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</si>
  <si>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</si>
  <si>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</si>
  <si>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</si>
  <si>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</si>
  <si>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</si>
  <si>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</si>
  <si>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</si>
  <si>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</si>
  <si>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</si>
  <si>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</si>
  <si>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</si>
  <si>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</si>
  <si>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</si>
  <si>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</si>
  <si>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</si>
  <si>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</si>
  <si>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</si>
  <si>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</si>
  <si>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</si>
  <si>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</si>
  <si>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</si>
  <si>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</si>
  <si>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</si>
  <si>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</si>
  <si>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</si>
  <si>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</si>
  <si>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</si>
  <si>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</si>
  <si>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</si>
  <si>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</si>
  <si>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</si>
  <si>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</si>
  <si>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</si>
  <si>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</si>
  <si>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</si>
  <si>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</si>
  <si>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</si>
  <si>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</si>
  <si>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</si>
  <si>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</si>
  <si>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</si>
  <si>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</si>
  <si>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</si>
  <si>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</si>
  <si>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</si>
  <si>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</si>
  <si>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</si>
  <si>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</si>
  <si>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</si>
  <si>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</si>
  <si>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</si>
  <si>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</si>
  <si>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</si>
  <si>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</si>
  <si>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</si>
  <si>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</si>
  <si>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</si>
  <si>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</si>
  <si>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</si>
  <si>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</si>
  <si>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</si>
  <si>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</si>
  <si>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</si>
  <si>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</si>
  <si>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</si>
  <si>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</si>
  <si>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</si>
  <si>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</si>
  <si>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</si>
  <si>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</si>
  <si>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</si>
  <si>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</si>
  <si>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</si>
  <si>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</si>
  <si>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</si>
  <si>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</si>
  <si>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</si>
  <si>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</si>
  <si>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</si>
  <si>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</si>
  <si>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</si>
  <si>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</si>
  <si>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</si>
  <si>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</si>
  <si>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</si>
  <si>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</si>
  <si>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</si>
  <si>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</si>
  <si>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</si>
  <si>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</si>
  <si>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</si>
  <si>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</si>
  <si>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</si>
  <si>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</si>
  <si>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</si>
  <si>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</si>
  <si>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</si>
  <si>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</si>
  <si>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</si>
  <si>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</si>
  <si>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</si>
  <si>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</si>
  <si>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</si>
  <si>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</si>
  <si>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</si>
  <si>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</si>
  <si>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</si>
  <si>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</si>
  <si>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</si>
  <si>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</si>
  <si>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</si>
  <si>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</si>
  <si>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</si>
  <si>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</si>
  <si>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</si>
  <si>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</si>
  <si>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</si>
  <si>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</si>
  <si>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</si>
  <si>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</si>
  <si>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</si>
  <si>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</si>
  <si>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</si>
  <si>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</si>
  <si>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</si>
  <si>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</si>
  <si>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</si>
  <si>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</si>
  <si>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</si>
  <si>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</si>
  <si>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</si>
  <si>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</si>
  <si>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</si>
  <si>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</si>
  <si>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</si>
  <si>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</si>
  <si>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</si>
  <si>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</si>
  <si>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</si>
  <si>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</si>
  <si>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</si>
  <si>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</si>
  <si>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</si>
  <si>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</si>
  <si>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</si>
  <si>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</si>
  <si>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</si>
  <si>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</si>
  <si>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</si>
  <si>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</si>
  <si>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</si>
  <si>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</si>
  <si>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</si>
  <si>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</si>
  <si>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</si>
  <si>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</si>
  <si>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</si>
  <si>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</si>
  <si>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</si>
  <si>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</si>
  <si>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</si>
  <si>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</si>
  <si>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</si>
  <si>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</si>
  <si>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</si>
  <si>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</si>
  <si>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</si>
  <si>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</si>
  <si>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</si>
  <si>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</si>
  <si>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</si>
  <si>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</si>
  <si>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</si>
  <si>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</si>
  <si>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</si>
  <si>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</si>
  <si>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</si>
  <si>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</si>
  <si>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</si>
  <si>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</si>
  <si>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</si>
  <si>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</si>
  <si>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</si>
  <si>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</si>
  <si>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</si>
  <si>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</si>
  <si>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</si>
  <si>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</si>
  <si>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</si>
  <si>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</si>
  <si>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</si>
  <si>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</si>
  <si>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</si>
  <si>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</si>
  <si>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</si>
  <si>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</si>
  <si>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</si>
  <si>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</si>
  <si>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</si>
  <si>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</si>
  <si>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</si>
  <si>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</si>
  <si>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</si>
  <si>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</si>
  <si>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</si>
  <si>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</si>
  <si>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</si>
  <si>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</si>
  <si>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</si>
  <si>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</si>
  <si>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</si>
  <si>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</si>
  <si>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</si>
  <si>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</si>
  <si>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</si>
  <si>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</si>
  <si>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</si>
  <si>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</si>
  <si>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</si>
  <si>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</si>
  <si>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</si>
  <si>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</si>
  <si>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</si>
  <si>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</si>
  <si>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</si>
  <si>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</si>
  <si>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</si>
  <si>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</si>
  <si>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</si>
  <si>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</si>
  <si>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</si>
  <si>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</si>
  <si>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</si>
  <si>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</si>
  <si>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</si>
  <si>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</si>
  <si>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</si>
  <si>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</si>
  <si>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</si>
  <si>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</si>
  <si>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</si>
  <si>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</si>
  <si>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</si>
  <si>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</si>
  <si>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</si>
  <si>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</si>
  <si>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</si>
  <si>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</si>
  <si>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</si>
  <si>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</si>
  <si>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</si>
  <si>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</si>
  <si>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</si>
  <si>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</si>
  <si>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</si>
  <si>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</si>
  <si>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</si>
  <si>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</si>
  <si>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</si>
  <si>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</si>
  <si>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</si>
  <si>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</si>
  <si>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</si>
  <si>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</si>
  <si>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</si>
  <si>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</si>
  <si>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</si>
  <si>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</si>
  <si>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</si>
  <si>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</si>
  <si>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</si>
  <si>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</si>
  <si>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</si>
  <si>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</si>
  <si>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</si>
  <si>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</si>
  <si>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</si>
  <si>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</si>
  <si>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</si>
  <si>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</si>
  <si>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</si>
  <si>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</si>
  <si>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</si>
  <si>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</si>
  <si>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</si>
  <si>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</si>
  <si>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</si>
  <si>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</si>
  <si>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</si>
  <si>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</si>
  <si>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</si>
  <si>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</si>
  <si>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</si>
  <si>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</si>
  <si>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</si>
  <si>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</si>
  <si>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</si>
  <si>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</si>
  <si>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</si>
  <si>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</si>
  <si>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</si>
  <si>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</si>
  <si>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</si>
  <si>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</si>
  <si>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</si>
  <si>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</si>
  <si>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</si>
  <si>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</si>
  <si>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</si>
  <si>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</si>
  <si>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</si>
  <si>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</si>
  <si>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</si>
  <si>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</si>
  <si>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</si>
  <si>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</si>
  <si>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</si>
  <si>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</si>
  <si>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</si>
  <si>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</si>
  <si>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</si>
  <si>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</si>
  <si>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</si>
  <si>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</si>
  <si>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</si>
  <si>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</si>
  <si>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</si>
  <si>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</si>
  <si>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</si>
  <si>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</si>
  <si>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</si>
  <si>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</si>
  <si>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</si>
  <si>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</si>
  <si>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</si>
  <si>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</si>
  <si>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</si>
  <si>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</si>
  <si>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</si>
  <si>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</si>
  <si>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</si>
  <si>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</si>
  <si>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</si>
  <si>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</si>
  <si>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</si>
  <si>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</si>
  <si>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</si>
  <si>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</si>
  <si>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</si>
  <si>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</si>
  <si>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</si>
  <si>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</si>
  <si>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</si>
  <si>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</si>
  <si>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</si>
  <si>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</si>
  <si>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</si>
  <si>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</si>
  <si>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</si>
  <si>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</si>
  <si>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</si>
  <si>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</si>
  <si>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</si>
  <si>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</si>
  <si>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</si>
  <si>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</si>
  <si>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</si>
  <si>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</si>
  <si>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</si>
  <si>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</si>
  <si>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</si>
  <si>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</si>
  <si>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</si>
  <si>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</si>
  <si>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</si>
  <si>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</si>
  <si>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</si>
  <si>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</si>
  <si>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</si>
  <si>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</si>
  <si>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</si>
  <si>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</si>
  <si>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</si>
  <si>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</si>
  <si>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</si>
  <si>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</si>
  <si>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</si>
  <si>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</si>
  <si>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</si>
  <si>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</si>
  <si>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</si>
  <si>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</si>
  <si>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</si>
  <si>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</si>
  <si>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</si>
  <si>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</si>
  <si>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</si>
  <si>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</si>
  <si>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</si>
  <si>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</si>
  <si>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</si>
  <si>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</si>
  <si>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</si>
  <si>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</si>
  <si>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</si>
  <si>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</si>
  <si>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</si>
  <si>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</si>
  <si>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</si>
  <si>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</si>
  <si>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</si>
  <si>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</si>
  <si>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</si>
  <si>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</si>
  <si>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</si>
  <si>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</si>
  <si>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</si>
  <si>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</si>
  <si>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</si>
  <si>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</si>
  <si>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</si>
  <si>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</si>
  <si>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</si>
  <si>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</si>
  <si>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</si>
  <si>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</si>
  <si>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</si>
  <si>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</si>
  <si>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</si>
  <si>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</si>
  <si>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</si>
  <si>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</si>
  <si>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</si>
  <si>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</si>
  <si>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</si>
  <si>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</si>
  <si>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</si>
  <si>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</si>
  <si>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</si>
  <si>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</si>
  <si>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</si>
  <si>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</si>
  <si>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</si>
  <si>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</si>
  <si>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</si>
  <si>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</si>
  <si>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</si>
  <si>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</si>
  <si>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</si>
  <si>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</si>
  <si>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</si>
  <si>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</si>
  <si>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</si>
  <si>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</si>
  <si>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</si>
  <si>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</si>
  <si>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</si>
  <si>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</si>
  <si>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</si>
  <si>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</si>
  <si>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</si>
  <si>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</si>
  <si>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</si>
  <si>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</si>
  <si>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</si>
  <si>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</si>
  <si>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</si>
  <si>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</si>
  <si>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</si>
  <si>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</si>
  <si>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</si>
  <si>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</si>
  <si>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</si>
  <si>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</si>
  <si>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</si>
  <si>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</si>
  <si>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</si>
  <si>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</si>
  <si>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</si>
  <si>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</si>
  <si>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</si>
  <si>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</si>
  <si>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</si>
  <si>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</si>
  <si>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</si>
  <si>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</si>
  <si>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</si>
  <si>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</si>
  <si>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</si>
  <si>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</si>
  <si>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</si>
  <si>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</si>
  <si>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</si>
  <si>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</si>
  <si>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</si>
  <si>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</si>
  <si>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</si>
  <si>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</si>
  <si>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</si>
  <si>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</si>
  <si>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</si>
  <si>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</si>
  <si>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</si>
  <si>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</si>
  <si>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</si>
  <si>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</si>
  <si>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</si>
  <si>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</si>
  <si>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</si>
  <si>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</si>
  <si>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</si>
  <si>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</si>
  <si>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</si>
  <si>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</si>
  <si>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</si>
  <si>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</si>
  <si>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</si>
  <si>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</si>
  <si>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</si>
  <si>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</si>
  <si>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</si>
  <si>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</si>
  <si>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</si>
  <si>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</si>
  <si>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</si>
  <si>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</si>
  <si>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</si>
  <si>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</si>
  <si>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</si>
  <si>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</si>
  <si>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</si>
  <si>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</si>
  <si>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</si>
  <si>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</si>
  <si>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</si>
  <si>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</si>
  <si>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</si>
  <si>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</si>
  <si>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</si>
  <si>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</si>
  <si>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</si>
  <si>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</si>
  <si>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</si>
  <si>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</si>
  <si>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</si>
  <si>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</si>
  <si>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</si>
  <si>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</si>
  <si>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</si>
  <si>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</si>
  <si>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</si>
  <si>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</si>
  <si>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</si>
  <si>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</si>
  <si>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</si>
  <si>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</si>
  <si>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</si>
  <si>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</si>
  <si>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</si>
  <si>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</si>
  <si>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</si>
  <si>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</si>
  <si>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</si>
  <si>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</si>
  <si>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</si>
  <si>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</si>
  <si>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</si>
  <si>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</si>
  <si>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</si>
  <si>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</si>
  <si>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</si>
  <si>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</si>
  <si>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</si>
  <si>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</si>
  <si>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</si>
  <si>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</si>
  <si>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</si>
  <si>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</si>
  <si>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</si>
  <si>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</si>
  <si>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</si>
  <si>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</si>
  <si>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</si>
  <si>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</si>
  <si>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</si>
  <si>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</si>
  <si>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</si>
  <si>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</si>
  <si>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</si>
  <si>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</si>
  <si>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</si>
  <si>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</si>
  <si>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</si>
  <si>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</si>
  <si>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</si>
  <si>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</si>
  <si>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</si>
  <si>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</si>
  <si>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</si>
  <si>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</si>
  <si>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</si>
  <si>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</si>
  <si>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</si>
  <si>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</si>
  <si>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</si>
  <si>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</si>
  <si>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</si>
  <si>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</si>
  <si>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</si>
  <si>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</si>
  <si>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</si>
  <si>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</si>
  <si>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</si>
  <si>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</si>
  <si>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</si>
  <si>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</si>
  <si>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</si>
  <si>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</si>
  <si>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</si>
  <si>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</si>
  <si>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</si>
  <si>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</si>
  <si>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</si>
  <si>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</si>
  <si>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</si>
  <si>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</si>
  <si>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</si>
  <si>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</si>
  <si>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</si>
  <si>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</si>
  <si>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</si>
  <si>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</si>
  <si>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</si>
  <si>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</si>
  <si>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</si>
  <si>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</si>
  <si>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</si>
  <si>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</si>
  <si>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</si>
  <si>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</si>
  <si>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</si>
  <si>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</si>
  <si>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</si>
  <si>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</si>
  <si>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</si>
  <si>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</si>
  <si>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</si>
  <si>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</si>
  <si>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</si>
  <si>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</si>
  <si>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</si>
  <si>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</si>
  <si>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</si>
  <si>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</si>
  <si>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</si>
  <si>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</si>
  <si>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</si>
  <si>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</si>
  <si>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</si>
  <si>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</si>
  <si>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</si>
  <si>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</si>
  <si>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</si>
  <si>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</si>
  <si>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</si>
  <si>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</si>
  <si>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</si>
  <si>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</si>
  <si>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</si>
  <si>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</si>
  <si>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</si>
  <si>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</si>
  <si>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</si>
  <si>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</si>
  <si>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</si>
  <si>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</si>
  <si>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</si>
  <si>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</si>
  <si>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</si>
  <si>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</si>
  <si>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</si>
  <si>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</si>
  <si>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</si>
  <si>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</si>
  <si>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</si>
  <si>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</si>
  <si>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</si>
  <si>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</si>
  <si>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</si>
  <si>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</si>
  <si>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</si>
  <si>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</si>
  <si>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</si>
  <si>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</si>
  <si>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</si>
  <si>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</si>
  <si>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</si>
  <si>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</si>
  <si>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</si>
  <si>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</si>
  <si>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</si>
  <si>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</si>
  <si>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</si>
  <si>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</si>
  <si>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</si>
  <si>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</si>
  <si>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</si>
  <si>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</si>
  <si>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</si>
  <si>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</si>
  <si>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</si>
  <si>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</si>
  <si>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</si>
  <si>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</si>
  <si>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</si>
  <si>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</si>
  <si>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</si>
  <si>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</si>
  <si>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</si>
  <si>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</si>
  <si>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</si>
  <si>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</si>
  <si>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</si>
  <si>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</si>
  <si>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</si>
  <si>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</si>
  <si>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</si>
  <si>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</si>
  <si>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</si>
  <si>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</si>
  <si>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</si>
  <si>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</si>
  <si>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</si>
  <si>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</si>
  <si>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</si>
  <si>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</si>
  <si>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</si>
  <si>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</si>
  <si>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</si>
  <si>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</si>
  <si>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</si>
  <si>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</si>
  <si>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</si>
  <si>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</si>
  <si>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</si>
  <si>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</si>
  <si>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</si>
  <si>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</si>
  <si>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</si>
  <si>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</si>
  <si>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</si>
  <si>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</si>
  <si>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</si>
  <si>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</si>
  <si>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</si>
  <si>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</si>
  <si>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</si>
  <si>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</si>
  <si>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</si>
  <si>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</si>
  <si>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</si>
  <si>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</si>
  <si>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</si>
  <si>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</si>
  <si>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</si>
  <si>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</si>
  <si>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</si>
  <si>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</si>
  <si>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</si>
  <si>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</si>
  <si>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</si>
  <si>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</si>
  <si>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</si>
  <si>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</si>
  <si>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</si>
  <si>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</si>
  <si>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</si>
  <si>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</si>
  <si>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</si>
  <si>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</si>
  <si>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</si>
  <si>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</si>
  <si>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</si>
  <si>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</si>
  <si>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</si>
  <si>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</si>
  <si>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</si>
  <si>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</si>
  <si>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</si>
  <si>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</si>
  <si>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</si>
  <si>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</si>
  <si>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</si>
  <si>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</si>
  <si>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</si>
  <si>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</si>
  <si>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</si>
  <si>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</si>
  <si>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</si>
  <si>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</si>
  <si>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</si>
  <si>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</si>
  <si>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</si>
  <si>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</si>
  <si>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</si>
  <si>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</si>
  <si>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</si>
  <si>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</si>
  <si>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</si>
  <si>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</si>
  <si>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</si>
  <si>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</si>
  <si>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</si>
  <si>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</si>
  <si>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</si>
  <si>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</si>
  <si>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</si>
  <si>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</si>
  <si>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</si>
  <si>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</si>
  <si>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</si>
  <si>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</si>
  <si>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</si>
  <si>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</si>
  <si>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</si>
  <si>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</si>
  <si>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</si>
  <si>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</si>
  <si>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</si>
  <si>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</si>
  <si>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</si>
  <si>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</si>
  <si>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</si>
  <si>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</si>
  <si>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</si>
  <si>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</si>
  <si>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</si>
  <si>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</si>
  <si>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</si>
  <si>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</si>
  <si>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</si>
  <si>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</si>
  <si>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</si>
  <si>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</si>
  <si>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</si>
  <si>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</si>
  <si>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</si>
  <si>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</si>
  <si>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</si>
  <si>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</si>
  <si>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</si>
  <si>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</si>
  <si>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</si>
  <si>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</si>
  <si>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</si>
  <si>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</si>
  <si>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</si>
  <si>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</si>
  <si>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</si>
  <si>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</si>
  <si>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</si>
  <si>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</si>
  <si>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</si>
  <si>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</si>
  <si>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</si>
  <si>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</si>
  <si>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</si>
  <si>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</si>
  <si>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</si>
  <si>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</si>
  <si>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</si>
  <si>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</si>
  <si>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</si>
  <si>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</si>
  <si>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</si>
  <si>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</si>
  <si>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</si>
  <si>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</si>
  <si>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</si>
  <si>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</si>
  <si>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</si>
  <si>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</si>
  <si>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</si>
  <si>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</si>
  <si>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</si>
  <si>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</si>
  <si>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</si>
  <si>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</si>
  <si>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</si>
  <si>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</si>
  <si>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</si>
  <si>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</si>
  <si>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</si>
  <si>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</si>
  <si>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</si>
  <si>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</si>
  <si>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</si>
  <si>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</si>
  <si>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</si>
  <si>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</si>
  <si>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</si>
  <si>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</si>
  <si>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</si>
  <si>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</si>
  <si>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</si>
  <si>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</si>
  <si>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</si>
  <si>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</si>
  <si>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</si>
  <si>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</si>
  <si>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</si>
  <si>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</si>
  <si>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</si>
  <si>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</si>
  <si>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</si>
  <si>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</si>
  <si>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</si>
  <si>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</si>
  <si>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</si>
  <si>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</si>
  <si>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</si>
  <si>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</si>
  <si>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</si>
  <si>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</si>
  <si>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</si>
  <si>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</si>
  <si>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</si>
  <si>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</si>
  <si>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</si>
  <si>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</si>
  <si>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</si>
  <si>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</si>
  <si>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</si>
  <si>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</si>
  <si>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</si>
  <si>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</si>
  <si>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</si>
  <si>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</si>
  <si>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</si>
  <si>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</si>
  <si>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</si>
  <si>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</si>
  <si>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</si>
  <si>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</si>
  <si>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</si>
  <si>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</si>
  <si>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</si>
  <si>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</si>
  <si>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</si>
  <si>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</si>
  <si>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</si>
  <si>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</si>
  <si>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</si>
  <si>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</si>
  <si>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</si>
  <si>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</si>
  <si>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</si>
  <si>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</si>
  <si>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</si>
  <si>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</si>
  <si>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</si>
  <si>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</si>
  <si>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</si>
  <si>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</si>
  <si>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</si>
  <si>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</si>
  <si>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</si>
  <si>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</si>
  <si>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</si>
  <si>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</si>
  <si>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</si>
  <si>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</si>
  <si>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</si>
  <si>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</si>
  <si>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</si>
  <si>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</si>
  <si>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</si>
  <si>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</si>
  <si>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</si>
  <si>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</si>
  <si>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</si>
  <si>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</si>
  <si>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</si>
  <si>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</si>
  <si>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</si>
  <si>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</si>
  <si>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</si>
  <si>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</si>
  <si>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</si>
  <si>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</si>
  <si>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</si>
  <si>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</si>
  <si>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</si>
  <si>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</si>
  <si>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</si>
  <si>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</si>
  <si>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</si>
  <si>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</si>
  <si>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</si>
  <si>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</si>
  <si>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</si>
  <si>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</si>
  <si>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</si>
  <si>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</si>
  <si>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</si>
  <si>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</si>
  <si>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</si>
  <si>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</si>
  <si>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</si>
  <si>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</si>
  <si>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</si>
  <si>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</si>
  <si>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</si>
  <si>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</si>
  <si>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</si>
  <si>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</si>
  <si>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</si>
  <si>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</si>
  <si>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</si>
  <si>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</si>
  <si>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</si>
  <si>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</si>
  <si>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</si>
  <si>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</si>
  <si>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</si>
  <si>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</si>
  <si>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</si>
  <si>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</si>
  <si>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</si>
  <si>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</si>
  <si>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</si>
  <si>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</si>
  <si>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</si>
  <si>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</si>
  <si>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</si>
  <si>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</si>
  <si>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</si>
  <si>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</si>
  <si>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</si>
  <si>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</si>
  <si>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</si>
  <si>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</si>
  <si>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</si>
  <si>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</si>
  <si>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</si>
  <si>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</si>
  <si>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</si>
  <si>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</si>
  <si>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</si>
  <si>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</si>
  <si>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</si>
  <si>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</si>
  <si>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</si>
  <si>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</si>
  <si>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</si>
  <si>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</si>
  <si>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</si>
  <si>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</si>
  <si>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</si>
  <si>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</si>
  <si>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</si>
  <si>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</si>
  <si>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</si>
  <si>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</si>
  <si>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</si>
  <si>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</si>
  <si>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</si>
  <si>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</si>
  <si>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</si>
  <si>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</si>
  <si>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</si>
  <si>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</si>
  <si>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</si>
  <si>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</si>
  <si>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</si>
  <si>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</si>
  <si>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</si>
  <si>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</si>
  <si>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</si>
  <si>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</si>
  <si>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</si>
  <si>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</si>
  <si>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</si>
  <si>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</si>
  <si>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</si>
  <si>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</si>
  <si>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</si>
  <si>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</si>
  <si>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</si>
  <si>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</si>
  <si>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</si>
  <si>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</si>
  <si>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</si>
  <si>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</si>
  <si>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</si>
  <si>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</si>
  <si>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</si>
  <si>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</si>
  <si>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</si>
  <si>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</si>
  <si>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</si>
  <si>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</si>
  <si>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</si>
  <si>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</si>
  <si>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</si>
  <si>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</si>
  <si>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</si>
  <si>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</si>
  <si>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</si>
  <si>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</si>
  <si>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</si>
  <si>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</si>
  <si>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</si>
  <si>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</si>
  <si>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</si>
  <si>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</si>
  <si>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</si>
  <si>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</si>
  <si>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</si>
  <si>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</si>
  <si>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</si>
  <si>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</si>
  <si>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</si>
  <si>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</si>
  <si>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</si>
  <si>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</si>
  <si>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</si>
  <si>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</si>
  <si>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</si>
  <si>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</si>
  <si>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</si>
  <si>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</si>
  <si>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</si>
  <si>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</si>
  <si>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</si>
  <si>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</si>
  <si>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</si>
  <si>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</si>
  <si>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</si>
  <si>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</si>
  <si>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</si>
  <si>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</si>
  <si>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</si>
  <si>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</si>
  <si>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</si>
  <si>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</si>
  <si>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</si>
  <si>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</si>
  <si>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</si>
  <si>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</si>
  <si>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</si>
  <si>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</si>
  <si>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</si>
  <si>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</si>
  <si>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</si>
  <si>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</si>
  <si>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</si>
  <si>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</si>
  <si>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</si>
  <si>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</si>
  <si>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</si>
  <si>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</si>
  <si>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</si>
  <si>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</si>
  <si>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</si>
  <si>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</si>
  <si>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</si>
  <si>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</si>
  <si>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</si>
  <si>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</si>
  <si>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</si>
  <si>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</si>
  <si>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</si>
  <si>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</si>
  <si>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</si>
  <si>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</si>
  <si>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</si>
  <si>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</si>
  <si>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</si>
  <si>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</si>
  <si>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</si>
  <si>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</si>
  <si>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</si>
  <si>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</si>
  <si>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</si>
  <si>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</si>
  <si>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</si>
  <si>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</si>
  <si>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</si>
  <si>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</si>
  <si>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</si>
  <si>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</si>
  <si>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</si>
  <si>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</si>
  <si>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</si>
  <si>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</si>
  <si>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</si>
  <si>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</si>
  <si>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</si>
  <si>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</si>
  <si>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</si>
  <si>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</si>
  <si>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</si>
  <si>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</si>
  <si>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</si>
  <si>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</si>
  <si>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</si>
  <si>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</si>
  <si>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</si>
  <si>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</si>
  <si>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</si>
  <si>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</si>
  <si>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</si>
  <si>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</si>
  <si>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</si>
  <si>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</si>
  <si>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</si>
  <si>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</si>
  <si>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</si>
  <si>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</si>
  <si>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</si>
  <si>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</si>
  <si>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</si>
  <si>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</si>
  <si>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</si>
  <si>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</si>
  <si>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</si>
  <si>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</si>
  <si>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</si>
  <si>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</si>
  <si>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</si>
  <si>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</si>
  <si>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</si>
  <si>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</si>
  <si>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</si>
  <si>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</si>
  <si>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</si>
  <si>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</si>
  <si>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</si>
  <si>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</si>
  <si>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</si>
  <si>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</si>
  <si>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</si>
  <si>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</si>
  <si>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</si>
  <si>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</si>
  <si>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</si>
  <si>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</si>
  <si>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</si>
  <si>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</si>
  <si>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</si>
  <si>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</si>
  <si>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</si>
  <si>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</si>
  <si>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</si>
  <si>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</si>
  <si>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</si>
  <si>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</si>
  <si>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</si>
  <si>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</si>
  <si>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</si>
  <si>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</si>
  <si>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</si>
  <si>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</si>
  <si>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</si>
  <si>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</si>
  <si>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</si>
  <si>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</si>
  <si>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</si>
  <si>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</si>
  <si>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</si>
  <si>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</si>
  <si>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</si>
  <si>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</si>
  <si>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</si>
  <si>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</si>
  <si>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</si>
  <si>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</si>
  <si>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</si>
  <si>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</si>
  <si>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</si>
  <si>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</si>
  <si>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</si>
  <si>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</si>
  <si>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</si>
  <si>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</si>
  <si>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</si>
  <si>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</si>
  <si>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</si>
  <si>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</si>
  <si>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</si>
  <si>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</si>
  <si>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</si>
  <si>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</si>
  <si>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</si>
  <si>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</si>
  <si>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</si>
  <si>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</si>
  <si>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</si>
  <si>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</si>
  <si>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</si>
  <si>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</si>
  <si>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</si>
  <si>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</si>
  <si>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</si>
  <si>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</si>
  <si>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</si>
  <si>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</si>
  <si>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</si>
  <si>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</si>
  <si>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</si>
  <si>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</si>
  <si>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</si>
  <si>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</si>
  <si>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</si>
  <si>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</si>
  <si>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</si>
  <si>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</si>
  <si>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</si>
  <si>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</si>
  <si>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</si>
  <si>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</si>
  <si>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</si>
  <si>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</si>
  <si>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</si>
  <si>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</si>
  <si>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</si>
  <si>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</si>
  <si>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</si>
  <si>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</si>
  <si>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</si>
  <si>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</si>
  <si>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</si>
  <si>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</si>
  <si>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</si>
  <si>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</si>
  <si>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</si>
  <si>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</si>
  <si>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</si>
  <si>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</si>
  <si>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</si>
  <si>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</si>
  <si>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</si>
  <si>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</si>
  <si>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</si>
  <si>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</si>
  <si>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</si>
  <si>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</si>
  <si>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</si>
  <si>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</si>
  <si>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</si>
  <si>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</si>
  <si>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</si>
  <si>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</si>
  <si>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</si>
  <si>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</si>
  <si>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</si>
  <si>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</si>
  <si>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</si>
  <si>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</si>
  <si>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</si>
  <si>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</si>
  <si>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</si>
  <si>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</si>
  <si>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</si>
  <si>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</si>
  <si>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</si>
  <si>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</si>
  <si>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</si>
  <si>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</si>
  <si>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</si>
  <si>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</si>
  <si>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</si>
  <si>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</si>
  <si>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</si>
  <si>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</si>
  <si>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</si>
  <si>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</si>
  <si>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</si>
  <si>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</si>
  <si>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</si>
  <si>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</si>
  <si>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</si>
  <si>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</si>
  <si>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</si>
  <si>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</si>
  <si>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</si>
  <si>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</si>
  <si>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</si>
  <si>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</si>
  <si>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</si>
  <si>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</si>
  <si>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</si>
  <si>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</si>
  <si>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</si>
  <si>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</si>
  <si>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</si>
  <si>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</si>
  <si>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</si>
  <si>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</si>
  <si>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</si>
  <si>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</si>
  <si>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</si>
  <si>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</si>
  <si>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</si>
  <si>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</si>
  <si>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</si>
  <si>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</si>
  <si>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</si>
  <si>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</si>
  <si>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</si>
  <si>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</si>
  <si>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</si>
  <si>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</si>
  <si>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</si>
  <si>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</si>
  <si>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</si>
  <si>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</si>
  <si>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</si>
  <si>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</si>
  <si>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</si>
  <si>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</si>
  <si>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</si>
  <si>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</si>
  <si>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</si>
  <si>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</si>
  <si>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</si>
  <si>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</si>
  <si>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</si>
  <si>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</si>
  <si>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</si>
  <si>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</si>
  <si>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</si>
  <si>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</si>
  <si>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</si>
  <si>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</si>
  <si>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</si>
  <si>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</si>
  <si>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</si>
  <si>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</si>
  <si>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</si>
  <si>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</si>
  <si>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</si>
  <si>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</si>
  <si>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</si>
  <si>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</si>
  <si>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</si>
  <si>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</si>
  <si>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</si>
  <si>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</si>
  <si>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</si>
  <si>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</si>
  <si>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</si>
  <si>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</si>
  <si>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</si>
  <si>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</si>
  <si>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</si>
  <si>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</si>
  <si>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</si>
  <si>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</si>
  <si>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</si>
  <si>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</si>
  <si>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</si>
  <si>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</si>
  <si>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</si>
  <si>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</si>
  <si>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</si>
  <si>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</si>
  <si>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</si>
  <si>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</si>
  <si>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</si>
  <si>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</si>
  <si>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</si>
  <si>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</si>
  <si>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</si>
  <si>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</si>
  <si>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</si>
  <si>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</si>
  <si>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</si>
  <si>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</si>
  <si>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</si>
  <si>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</si>
  <si>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</si>
  <si>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</si>
  <si>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</si>
  <si>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</si>
  <si>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</si>
  <si>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</si>
  <si>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</si>
  <si>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</si>
  <si>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</si>
  <si>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</si>
  <si>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</si>
  <si>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</si>
  <si>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</si>
  <si>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</si>
  <si>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</si>
  <si>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</si>
  <si>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</si>
  <si>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</si>
  <si>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</si>
  <si>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</si>
  <si>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</si>
  <si>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</si>
  <si>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</si>
  <si>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</si>
  <si>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</si>
  <si>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</si>
  <si>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</si>
  <si>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</si>
  <si>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</si>
  <si>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</si>
  <si>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</si>
  <si>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</si>
  <si>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</si>
  <si>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</si>
  <si>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</si>
  <si>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</si>
  <si>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</si>
  <si>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</si>
  <si>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</si>
  <si>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</si>
  <si>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</si>
  <si>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</si>
  <si>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</si>
  <si>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</si>
  <si>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</si>
  <si>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</si>
  <si>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</si>
  <si>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</si>
  <si>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</si>
  <si>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</si>
  <si>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</si>
  <si>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</si>
  <si>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</si>
  <si>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</si>
  <si>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</si>
  <si>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</si>
  <si>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</si>
  <si>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</si>
  <si>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</si>
  <si>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</si>
  <si>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</si>
  <si>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</si>
  <si>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</si>
  <si>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</si>
  <si>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</si>
  <si>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</si>
  <si>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</si>
  <si>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</si>
  <si>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</si>
  <si>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</si>
  <si>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</si>
  <si>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</si>
  <si>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</si>
  <si>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</si>
  <si>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</si>
  <si>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</si>
  <si>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</si>
  <si>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</si>
  <si>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</si>
  <si>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</si>
  <si>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</si>
  <si>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</si>
  <si>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</si>
  <si>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</si>
  <si>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</si>
  <si>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</si>
  <si>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</si>
  <si>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</si>
  <si>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</si>
  <si>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</si>
  <si>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</si>
  <si>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</si>
  <si>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</si>
  <si>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</si>
  <si>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</si>
  <si>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</si>
  <si>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</si>
  <si>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</si>
  <si>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</si>
  <si>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</si>
  <si>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</si>
  <si>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</si>
  <si>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</si>
  <si>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</si>
  <si>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</si>
  <si>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</si>
  <si>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</si>
  <si>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</si>
  <si>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</si>
  <si>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</si>
  <si>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</si>
  <si>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</si>
  <si>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</si>
  <si>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</si>
  <si>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</si>
  <si>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</si>
  <si>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</si>
  <si>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</si>
  <si>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</si>
  <si>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</si>
  <si>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</si>
  <si>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</si>
  <si>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</si>
  <si>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</si>
  <si>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</si>
  <si>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</si>
  <si>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</si>
  <si>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</si>
  <si>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</si>
  <si>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</si>
  <si>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</si>
  <si>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</si>
  <si>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</si>
  <si>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</si>
  <si>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</si>
  <si>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</si>
  <si>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</si>
  <si>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</si>
  <si>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</si>
  <si>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</si>
  <si>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</si>
  <si>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</si>
  <si>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</si>
  <si>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</si>
  <si>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</si>
  <si>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</si>
  <si>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</si>
  <si>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</si>
  <si>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</si>
  <si>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</si>
  <si>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</si>
  <si>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</si>
  <si>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</si>
  <si>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</si>
  <si>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</si>
  <si>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</si>
  <si>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</si>
  <si>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</si>
  <si>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</si>
  <si>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</si>
  <si>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</si>
  <si>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</si>
  <si>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</si>
  <si>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</si>
  <si>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</si>
  <si>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</si>
  <si>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</si>
  <si>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</si>
  <si>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</si>
  <si>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</si>
  <si>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</si>
  <si>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</si>
  <si>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</si>
  <si>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</si>
  <si>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</si>
  <si>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</si>
  <si>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</si>
  <si>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</si>
  <si>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</si>
  <si>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</si>
  <si>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</si>
  <si>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</si>
  <si>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</si>
  <si>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</si>
  <si>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</si>
  <si>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</si>
  <si>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</si>
  <si>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</si>
  <si>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</si>
  <si>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</si>
  <si>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</si>
  <si>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</si>
  <si>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</si>
  <si>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</si>
  <si>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</si>
  <si>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</si>
  <si>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</si>
  <si>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</si>
  <si>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</si>
  <si>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</si>
  <si>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</si>
  <si>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</si>
  <si>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</si>
  <si>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</si>
  <si>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</si>
  <si>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</si>
  <si>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</si>
  <si>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</si>
  <si>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</si>
  <si>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</si>
  <si>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</si>
  <si>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</si>
  <si>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</si>
  <si>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</si>
  <si>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</si>
  <si>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</si>
  <si>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</si>
  <si>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</si>
  <si>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</si>
  <si>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</si>
  <si>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</si>
  <si>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</si>
  <si>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</si>
  <si>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</si>
  <si>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</si>
  <si>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</si>
  <si>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</si>
  <si>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</si>
  <si>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</si>
  <si>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</si>
  <si>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</si>
  <si>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</si>
  <si>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</si>
  <si>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</si>
  <si>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</si>
  <si>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</si>
  <si>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</si>
  <si>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</si>
  <si>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</si>
  <si>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</si>
  <si>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</si>
  <si>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</si>
  <si>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</si>
  <si>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</si>
  <si>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</si>
  <si>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</si>
  <si>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</si>
  <si>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</si>
  <si>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</si>
  <si>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</si>
  <si>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</si>
  <si>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</si>
  <si>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</si>
  <si>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</si>
  <si>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</si>
  <si>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</si>
  <si>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</si>
  <si>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</si>
  <si>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</si>
  <si>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</si>
  <si>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</si>
  <si>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</si>
  <si>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</si>
  <si>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</si>
  <si>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</si>
  <si>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</si>
  <si>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</si>
  <si>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</si>
  <si>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</si>
  <si>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</si>
  <si>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</si>
  <si>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</si>
  <si>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</si>
  <si>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</si>
  <si>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</si>
  <si>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</si>
  <si>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</si>
  <si>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</si>
  <si>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</si>
  <si>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</si>
  <si>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</si>
  <si>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</si>
  <si>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</si>
  <si>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</si>
  <si>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</si>
  <si>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</si>
  <si>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</si>
  <si>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</si>
  <si>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</si>
  <si>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</si>
  <si>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</si>
  <si>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</si>
  <si>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</si>
  <si>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</si>
  <si>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</si>
  <si>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</si>
  <si>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</si>
  <si>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</si>
  <si>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</si>
  <si>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</si>
  <si>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</si>
  <si>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</si>
  <si>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</si>
  <si>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</si>
  <si>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</si>
  <si>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</si>
  <si>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</si>
  <si>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</si>
  <si>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</si>
  <si>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</si>
  <si>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</si>
  <si>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</si>
  <si>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</si>
  <si>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</si>
  <si>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</si>
  <si>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</si>
  <si>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</si>
  <si>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</si>
  <si>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</si>
  <si>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</si>
  <si>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</si>
  <si>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</si>
  <si>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</si>
  <si>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</si>
  <si>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</si>
  <si>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</si>
  <si>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</si>
  <si>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</si>
  <si>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</si>
  <si>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</si>
  <si>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</si>
  <si>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</si>
  <si>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</si>
  <si>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</si>
  <si>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</si>
  <si>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</si>
  <si>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</si>
  <si>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</si>
  <si>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</si>
  <si>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</si>
  <si>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</si>
  <si>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</si>
  <si>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</si>
  <si>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</si>
  <si>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</si>
  <si>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</si>
  <si>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</si>
  <si>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</si>
  <si>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</si>
  <si>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</si>
  <si>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</si>
  <si>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</si>
  <si>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</si>
  <si>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</si>
  <si>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</si>
  <si>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</si>
  <si>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</si>
  <si>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</si>
  <si>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</si>
  <si>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</si>
  <si>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</si>
  <si>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</si>
  <si>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</si>
  <si>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</si>
  <si>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</si>
  <si>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</si>
  <si>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</si>
  <si>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</si>
  <si>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</si>
  <si>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</si>
  <si>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</si>
  <si>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</si>
  <si>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</si>
  <si>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</si>
  <si>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</si>
  <si>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</si>
  <si>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</si>
  <si>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</si>
  <si>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</si>
  <si>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</si>
  <si>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</si>
  <si>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</si>
  <si>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</si>
  <si>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</si>
  <si>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</si>
  <si>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</si>
  <si>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</si>
  <si>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</si>
  <si>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</si>
  <si>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</si>
  <si>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</si>
  <si>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</si>
  <si>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</si>
  <si>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</si>
  <si>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</si>
  <si>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</si>
  <si>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</si>
  <si>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</si>
  <si>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</si>
  <si>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</si>
  <si>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</si>
  <si>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</si>
  <si>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</si>
  <si>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</si>
  <si>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</si>
  <si>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</si>
  <si>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</si>
  <si>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</si>
  <si>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</si>
  <si>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</si>
  <si>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</si>
  <si>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</si>
  <si>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</si>
  <si>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</si>
  <si>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</si>
  <si>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</si>
  <si>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</si>
  <si>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</si>
  <si>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</si>
  <si>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</si>
  <si>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</si>
  <si>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</si>
  <si>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</si>
  <si>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</si>
  <si>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</si>
  <si>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</si>
  <si>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</si>
  <si>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</si>
  <si>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</si>
  <si>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</si>
  <si>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</si>
  <si>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</si>
  <si>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</si>
  <si>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</si>
  <si>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</si>
  <si>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</si>
  <si>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</si>
  <si>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</si>
  <si>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</si>
  <si>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</si>
  <si>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</si>
  <si>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</si>
  <si>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</si>
  <si>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</si>
  <si>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</si>
  <si>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</si>
  <si>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</si>
  <si>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</si>
  <si>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</si>
  <si>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</si>
  <si>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</si>
  <si>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</si>
  <si>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</si>
  <si>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</si>
  <si>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</si>
  <si>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</si>
  <si>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</si>
  <si>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</si>
  <si>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</si>
  <si>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</si>
  <si>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</si>
  <si>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</si>
  <si>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</si>
  <si>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</si>
  <si>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</si>
  <si>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</si>
  <si>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</si>
  <si>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</si>
  <si>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</si>
  <si>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</si>
  <si>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</si>
  <si>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</si>
  <si>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</si>
  <si>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</si>
  <si>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</si>
  <si>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</si>
  <si>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</si>
  <si>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</si>
  <si>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</si>
  <si>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</si>
  <si>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</si>
  <si>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</si>
  <si>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</si>
  <si>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</si>
  <si>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</si>
  <si>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</si>
  <si>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</si>
  <si>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</si>
  <si>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</si>
  <si>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</si>
  <si>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</si>
  <si>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</si>
  <si>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</si>
  <si>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</si>
  <si>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</si>
  <si>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</si>
  <si>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</si>
  <si>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</si>
  <si>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</si>
  <si>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</si>
  <si>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</si>
  <si>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</si>
  <si>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</si>
  <si>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</si>
  <si>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</si>
  <si>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</si>
  <si>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</si>
  <si>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</si>
  <si>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</si>
  <si>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</si>
  <si>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</si>
  <si>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</si>
  <si>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</si>
  <si>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</si>
  <si>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</si>
  <si>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</si>
  <si>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</si>
  <si>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</si>
  <si>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</si>
  <si>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</si>
  <si>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</si>
  <si>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</si>
  <si>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</si>
  <si>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</si>
  <si>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</si>
  <si>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</si>
  <si>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</si>
  <si>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</si>
  <si>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</si>
  <si>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</si>
  <si>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</si>
  <si>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</si>
  <si>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</si>
  <si>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</si>
  <si>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</si>
  <si>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</si>
  <si>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</si>
  <si>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</si>
  <si>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</si>
  <si>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</si>
  <si>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</si>
  <si>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</si>
  <si>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</si>
  <si>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</si>
  <si>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</si>
  <si>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</si>
  <si>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</si>
  <si>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</si>
  <si>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</si>
  <si>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</si>
  <si>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</si>
  <si>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</si>
  <si>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</si>
  <si>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</si>
  <si>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</si>
  <si>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</si>
  <si>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</si>
  <si>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</si>
  <si>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</si>
  <si>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</si>
  <si>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</si>
  <si>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</si>
  <si>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</si>
  <si>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</si>
  <si>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</si>
  <si>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</si>
  <si>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</si>
  <si>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</si>
  <si>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</si>
  <si>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</si>
  <si>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</si>
  <si>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</si>
  <si>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</si>
  <si>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</si>
  <si>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</si>
  <si>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</si>
  <si>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</si>
  <si>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</si>
  <si>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</si>
  <si>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</si>
  <si>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</si>
  <si>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</si>
  <si>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</si>
  <si>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</si>
  <si>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</si>
  <si>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</si>
  <si>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</si>
  <si>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</si>
  <si>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</si>
  <si>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</si>
  <si>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</si>
  <si>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</si>
  <si>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</si>
  <si>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</si>
  <si>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</si>
  <si>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</si>
  <si>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</si>
  <si>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</si>
  <si>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</si>
  <si>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</si>
  <si>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</si>
  <si>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</si>
  <si>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</si>
  <si>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</si>
  <si>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</si>
  <si>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</si>
  <si>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</si>
  <si>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</si>
  <si>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</si>
  <si>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</si>
  <si>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</si>
  <si>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</si>
  <si>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</si>
  <si>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</si>
  <si>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</si>
  <si>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</si>
  <si>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</si>
  <si>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</si>
  <si>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</si>
  <si>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</si>
  <si>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</si>
  <si>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</si>
  <si>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</si>
  <si>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</si>
  <si>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</si>
  <si>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</si>
  <si>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</si>
  <si>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</si>
  <si>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</si>
  <si>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</si>
  <si>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</si>
  <si>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</si>
  <si>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</si>
  <si>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</si>
  <si>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</si>
  <si>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</si>
  <si>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</si>
  <si>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</si>
  <si>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</si>
  <si>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</si>
  <si>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</si>
  <si>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</si>
  <si>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</si>
  <si>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</si>
  <si>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</si>
  <si>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</si>
  <si>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</si>
  <si>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</si>
  <si>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</si>
  <si>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</si>
  <si>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</si>
  <si>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</si>
  <si>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</si>
  <si>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</si>
  <si>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</si>
  <si>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</si>
  <si>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</si>
  <si>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</si>
  <si>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</si>
  <si>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</si>
  <si>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</si>
  <si>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</si>
  <si>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</si>
  <si>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</si>
  <si>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</si>
  <si>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</si>
  <si>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</si>
  <si>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</si>
  <si>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</si>
  <si>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</si>
  <si>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</si>
  <si>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</si>
  <si>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</si>
  <si>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</si>
  <si>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</si>
  <si>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</si>
  <si>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</si>
  <si>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</si>
  <si>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</si>
  <si>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</si>
  <si>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</si>
  <si>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</si>
  <si>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</si>
  <si>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</si>
  <si>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</si>
  <si>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</si>
  <si>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</si>
  <si>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</si>
  <si>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</si>
  <si>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</si>
  <si>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</si>
  <si>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</si>
  <si>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</si>
  <si>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</si>
  <si>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</si>
  <si>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</si>
  <si>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</si>
  <si>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</si>
  <si>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</si>
  <si>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</si>
  <si>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</si>
  <si>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</si>
  <si>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</si>
  <si>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</si>
  <si>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</si>
  <si>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</si>
  <si>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</si>
  <si>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</si>
  <si>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</si>
  <si>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</si>
  <si>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</si>
  <si>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</si>
  <si>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</si>
  <si>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</si>
  <si>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</si>
  <si>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</si>
  <si>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</si>
  <si>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</si>
  <si>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</si>
  <si>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</si>
  <si>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</si>
  <si>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</si>
  <si>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</si>
  <si>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</si>
  <si>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</si>
  <si>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</si>
  <si>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</si>
  <si>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</si>
  <si>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</si>
  <si>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</si>
  <si>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</si>
  <si>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</si>
  <si>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</si>
  <si>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</si>
  <si>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</si>
  <si>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</si>
  <si>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</si>
  <si>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</si>
  <si>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</si>
  <si>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</si>
  <si>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</si>
  <si>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</si>
  <si>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</si>
  <si>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</si>
  <si>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</si>
  <si>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</si>
  <si>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</si>
  <si>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</si>
  <si>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</si>
  <si>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</si>
  <si>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</si>
  <si>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</si>
  <si>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</si>
  <si>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</si>
  <si>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</si>
  <si>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</si>
  <si>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</si>
  <si>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</si>
  <si>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</si>
  <si>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</si>
  <si>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</si>
  <si>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</si>
  <si>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</si>
  <si>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</si>
  <si>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</si>
  <si>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</si>
  <si>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</si>
  <si>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</si>
  <si>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</si>
  <si>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</si>
  <si>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</si>
  <si>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</si>
  <si>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</si>
  <si>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</si>
  <si>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</si>
  <si>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</si>
  <si>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</si>
  <si>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</si>
  <si>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</si>
  <si>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</si>
  <si>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</si>
  <si>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</si>
  <si>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</si>
  <si>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</si>
  <si>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</si>
  <si>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</si>
  <si>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</si>
  <si>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</si>
  <si>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</si>
  <si>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</si>
  <si>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</si>
  <si>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</si>
  <si>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</si>
  <si>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</si>
  <si>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</si>
  <si>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</si>
  <si>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</si>
  <si>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</si>
  <si>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</si>
  <si>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</si>
  <si>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</si>
  <si>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</si>
  <si>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</si>
  <si>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</si>
  <si>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</si>
  <si>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</si>
  <si>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</si>
  <si>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</si>
  <si>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</si>
  <si>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</si>
  <si>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</si>
  <si>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</si>
  <si>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</si>
  <si>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</si>
  <si>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</si>
  <si>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</si>
  <si>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</si>
  <si>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</si>
  <si>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</si>
  <si>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</si>
  <si>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</si>
  <si>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</si>
  <si>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</si>
  <si>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</si>
  <si>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</si>
  <si>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</si>
  <si>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</si>
  <si>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</si>
  <si>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</si>
  <si>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</si>
  <si>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</si>
  <si>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</si>
  <si>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</si>
  <si>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</si>
  <si>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</si>
  <si>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</si>
  <si>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</si>
  <si>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</si>
  <si>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</si>
  <si>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</si>
  <si>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</si>
  <si>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</si>
  <si>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</si>
  <si>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</si>
  <si>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</si>
  <si>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</si>
  <si>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</si>
  <si>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</si>
  <si>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</si>
  <si>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</si>
  <si>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</si>
  <si>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</si>
  <si>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</si>
  <si>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</si>
  <si>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</si>
  <si>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</si>
  <si>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</si>
  <si>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</si>
  <si>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</si>
  <si>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</si>
  <si>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</si>
  <si>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</si>
  <si>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</si>
  <si>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</si>
  <si>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</si>
  <si>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</si>
  <si>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</si>
  <si>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</si>
  <si>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</si>
  <si>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</si>
  <si>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</si>
  <si>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</si>
  <si>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</si>
  <si>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</si>
  <si>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</si>
  <si>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</si>
  <si>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</si>
  <si>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</si>
  <si>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</si>
  <si>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</si>
  <si>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</si>
  <si>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</si>
  <si>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</si>
  <si>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</si>
  <si>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</si>
  <si>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</si>
  <si>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</si>
  <si>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</si>
  <si>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</si>
  <si>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</si>
  <si>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</si>
  <si>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</si>
  <si>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</si>
  <si>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</si>
  <si>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</si>
  <si>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</si>
  <si>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</si>
  <si>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</si>
  <si>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</si>
  <si>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</si>
  <si>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</si>
  <si>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</si>
  <si>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</si>
  <si>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</si>
  <si>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</si>
  <si>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</si>
  <si>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</si>
  <si>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</si>
  <si>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</si>
  <si>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</si>
  <si>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</si>
  <si>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</si>
  <si>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</si>
  <si>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</si>
  <si>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</si>
  <si>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</si>
  <si>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</si>
  <si>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</si>
  <si>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</si>
  <si>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</si>
  <si>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</si>
  <si>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</si>
  <si>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</si>
  <si>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</si>
  <si>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</si>
  <si>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</si>
  <si>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</si>
  <si>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</si>
  <si>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</si>
  <si>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</si>
  <si>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</si>
  <si>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</si>
  <si>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</si>
  <si>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</si>
  <si>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</si>
  <si>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</si>
  <si>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</si>
  <si>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</si>
  <si>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</si>
  <si>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</si>
  <si>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</si>
  <si>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</si>
  <si>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</si>
  <si>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</si>
  <si>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</si>
  <si>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</si>
  <si>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</si>
  <si>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</si>
  <si>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</si>
  <si>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</si>
  <si>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</si>
  <si>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</si>
  <si>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</si>
  <si>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</si>
  <si>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</si>
  <si>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</si>
  <si>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</si>
  <si>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</si>
  <si>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</si>
  <si>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</si>
  <si>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</si>
  <si>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</si>
  <si>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</si>
  <si>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</si>
  <si>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</si>
  <si>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</si>
  <si>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</si>
  <si>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</si>
  <si>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</si>
  <si>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</si>
  <si>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</si>
  <si>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</si>
  <si>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</si>
  <si>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</si>
  <si>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</si>
  <si>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</si>
  <si>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</si>
  <si>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</si>
  <si>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</si>
  <si>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</si>
  <si>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</si>
  <si>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</si>
  <si>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</si>
  <si>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</si>
  <si>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</si>
  <si>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</si>
  <si>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</si>
  <si>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</si>
  <si>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</si>
  <si>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</si>
  <si>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</si>
  <si>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</si>
  <si>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</si>
  <si>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</si>
  <si>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</si>
  <si>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</si>
  <si>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</si>
  <si>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</si>
  <si>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</si>
  <si>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</si>
  <si>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</si>
  <si>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</si>
  <si>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</si>
  <si>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</si>
  <si>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</si>
  <si>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</si>
  <si>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</si>
  <si>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</si>
  <si>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</si>
  <si>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</si>
  <si>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</si>
  <si>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</si>
  <si>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</si>
  <si>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</si>
  <si>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</si>
  <si>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</si>
  <si>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</si>
  <si>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</si>
  <si>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</si>
  <si>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</si>
  <si>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</si>
  <si>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</si>
  <si>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</si>
  <si>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</si>
  <si>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</si>
  <si>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</si>
  <si>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</si>
  <si>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</si>
  <si>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</si>
  <si>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</si>
  <si>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</si>
  <si>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</si>
  <si>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</si>
  <si>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</si>
  <si>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</si>
  <si>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</si>
  <si>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</si>
  <si>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</si>
  <si>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</si>
  <si>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</si>
  <si>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</si>
  <si>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</si>
  <si>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</si>
  <si>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</si>
  <si>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</si>
  <si>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</si>
  <si>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</si>
  <si>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</si>
  <si>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</si>
  <si>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</si>
  <si>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</si>
  <si>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</si>
  <si>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</si>
  <si>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</si>
  <si>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</si>
  <si>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</si>
  <si>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</si>
  <si>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</si>
  <si>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</si>
  <si>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</si>
  <si>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</si>
  <si>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</si>
  <si>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</si>
  <si>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</si>
  <si>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</si>
  <si>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</si>
  <si>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</si>
  <si>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</si>
  <si>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</si>
  <si>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</si>
  <si>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</si>
  <si>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</si>
  <si>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</si>
  <si>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</si>
  <si>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</si>
  <si>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</si>
  <si>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</si>
  <si>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</si>
  <si>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</si>
  <si>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</si>
  <si>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</si>
  <si>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</si>
  <si>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</si>
  <si>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</si>
  <si>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</si>
  <si>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</si>
  <si>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</si>
  <si>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</si>
  <si>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</si>
  <si>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</si>
  <si>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</si>
  <si>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</si>
  <si>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</si>
  <si>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</si>
  <si>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</si>
  <si>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</si>
  <si>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</si>
  <si>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</si>
  <si>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</si>
  <si>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</si>
  <si>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</si>
  <si>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</si>
  <si>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</si>
  <si>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</si>
  <si>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</si>
  <si>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</si>
  <si>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</si>
  <si>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</si>
  <si>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</si>
  <si>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</si>
  <si>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</si>
  <si>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</si>
  <si>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</si>
  <si>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</si>
  <si>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</si>
  <si>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</si>
  <si>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</si>
  <si>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</si>
  <si>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</si>
  <si>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</si>
  <si>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</si>
  <si>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</si>
  <si>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</si>
  <si>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</si>
  <si>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</si>
  <si>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</si>
  <si>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</si>
  <si>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</si>
  <si>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</si>
  <si>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</si>
  <si>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</si>
  <si>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</si>
  <si>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</si>
  <si>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</si>
  <si>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</si>
  <si>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</si>
  <si>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</si>
  <si>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</si>
  <si>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</si>
  <si>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</si>
  <si>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</si>
  <si>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</si>
  <si>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</si>
  <si>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</si>
  <si>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</si>
  <si>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</si>
  <si>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</si>
  <si>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</si>
  <si>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</si>
  <si>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</si>
  <si>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</si>
  <si>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</si>
  <si>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</si>
  <si>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</si>
  <si>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</si>
  <si>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</si>
  <si>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</si>
  <si>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</si>
  <si>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</si>
  <si>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</si>
  <si>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</si>
  <si>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</si>
  <si>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</si>
  <si>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</si>
  <si>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</si>
  <si>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</si>
  <si>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</si>
  <si>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</si>
  <si>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</si>
  <si>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</si>
  <si>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</si>
  <si>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</si>
  <si>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</si>
  <si>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</si>
  <si>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</si>
  <si>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</si>
  <si>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</si>
  <si>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</si>
  <si>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</si>
  <si>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</si>
  <si>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</si>
  <si>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</si>
  <si>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</si>
  <si>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</si>
  <si>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</si>
  <si>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</si>
  <si>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</si>
  <si>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</si>
  <si>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</si>
  <si>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</si>
  <si>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</si>
  <si>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</si>
  <si>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</si>
  <si>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</si>
  <si>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</si>
  <si>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</si>
  <si>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</si>
  <si>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</si>
  <si>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</si>
  <si>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</si>
  <si>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</si>
  <si>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</si>
  <si>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</si>
  <si>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</si>
  <si>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</si>
  <si>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</si>
  <si>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</si>
  <si>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</si>
  <si>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</si>
  <si>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</si>
  <si>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</si>
  <si>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</si>
  <si>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</si>
  <si>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</si>
  <si>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</si>
  <si>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</si>
  <si>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</si>
  <si>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</si>
  <si>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</si>
  <si>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</si>
  <si>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</si>
  <si>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</si>
  <si>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</si>
  <si>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</si>
  <si>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</si>
  <si>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</si>
  <si>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</si>
  <si>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</si>
  <si>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</si>
  <si>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</si>
  <si>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</si>
  <si>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</si>
  <si>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</si>
  <si>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</si>
  <si>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</si>
  <si>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</si>
  <si>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</si>
  <si>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</si>
  <si>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</si>
  <si>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</si>
  <si>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</si>
  <si>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</si>
  <si>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</si>
  <si>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</si>
  <si>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</si>
  <si>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</si>
  <si>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</si>
  <si>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</si>
  <si>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</si>
  <si>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</si>
  <si>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</si>
  <si>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</si>
  <si>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</si>
  <si>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</si>
  <si>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</si>
  <si>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</si>
  <si>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</si>
  <si>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</si>
  <si>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</si>
  <si>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</si>
  <si>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</si>
  <si>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</si>
  <si>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</si>
  <si>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</si>
  <si>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</si>
  <si>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</si>
  <si>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</si>
  <si>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</si>
  <si>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</si>
  <si>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</si>
  <si>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</si>
  <si>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</si>
  <si>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</si>
  <si>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</si>
  <si>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</si>
  <si>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</si>
  <si>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</si>
  <si>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</si>
  <si>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</si>
  <si>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</si>
  <si>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</si>
  <si>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</si>
  <si>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</si>
  <si>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</si>
  <si>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</si>
  <si>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</si>
  <si>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</si>
  <si>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</si>
  <si>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</si>
  <si>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</si>
  <si>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</si>
  <si>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</si>
  <si>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</si>
  <si>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</si>
  <si>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</si>
  <si>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</si>
  <si>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</si>
  <si>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</si>
  <si>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</si>
  <si>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</si>
  <si>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</si>
  <si>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</si>
  <si>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</si>
  <si>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</si>
  <si>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</si>
  <si>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</si>
  <si>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</si>
  <si>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</si>
  <si>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</si>
  <si>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</si>
  <si>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</si>
  <si>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</si>
  <si>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</si>
  <si>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</si>
  <si>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</si>
  <si>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</si>
  <si>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</si>
  <si>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</si>
  <si>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</si>
  <si>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</si>
  <si>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</si>
  <si>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</si>
  <si>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</si>
  <si>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</si>
  <si>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</si>
  <si>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</si>
  <si>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</si>
  <si>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</si>
  <si>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</si>
  <si>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</si>
  <si>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</si>
  <si>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</si>
  <si>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</si>
  <si>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</si>
  <si>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</si>
  <si>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</si>
  <si>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</si>
  <si>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</si>
  <si>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</si>
  <si>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</si>
  <si>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</si>
  <si>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</si>
  <si>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</si>
  <si>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</si>
  <si>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</si>
  <si>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</si>
  <si>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</si>
  <si>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</si>
  <si>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</si>
  <si>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</si>
  <si>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</si>
  <si>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</si>
  <si>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</si>
  <si>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</si>
  <si>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</si>
  <si>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</si>
  <si>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</si>
  <si>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</si>
  <si>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</si>
  <si>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</si>
  <si>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</si>
  <si>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</si>
  <si>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</si>
  <si>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</si>
  <si>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</si>
  <si>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</si>
  <si>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</si>
  <si>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</si>
  <si>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</si>
  <si>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</si>
  <si>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</si>
  <si>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</si>
  <si>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</si>
  <si>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</si>
  <si>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</si>
  <si>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</si>
  <si>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</si>
  <si>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</si>
  <si>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</si>
  <si>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</si>
  <si>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</si>
  <si>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</si>
  <si>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</si>
  <si>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</si>
  <si>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</si>
  <si>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</si>
  <si>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</si>
  <si>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</si>
  <si>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</si>
  <si>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</si>
  <si>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</si>
  <si>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</si>
  <si>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</si>
  <si>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</si>
  <si>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</si>
  <si>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</si>
  <si>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</si>
  <si>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</si>
  <si>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</si>
  <si>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</si>
  <si>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</si>
  <si>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</si>
  <si>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</si>
  <si>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</si>
  <si>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</si>
  <si>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</si>
  <si>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</si>
  <si>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</si>
  <si>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</si>
  <si>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</si>
  <si>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</si>
  <si>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</si>
  <si>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</si>
  <si>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</si>
  <si>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</si>
  <si>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</si>
  <si>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</si>
  <si>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</si>
  <si>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</si>
  <si>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</si>
  <si>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</si>
  <si>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</si>
  <si>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</si>
  <si>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</si>
  <si>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</si>
  <si>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</si>
  <si>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</si>
  <si>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</si>
  <si>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</si>
  <si>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</si>
  <si>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</si>
  <si>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</si>
  <si>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</si>
  <si>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</si>
  <si>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</si>
  <si>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</si>
  <si>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</si>
  <si>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</si>
  <si>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</si>
  <si>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</si>
  <si>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</si>
  <si>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</si>
  <si>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</si>
  <si>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</si>
  <si>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</si>
  <si>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</si>
  <si>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</si>
  <si>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</si>
  <si>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</si>
  <si>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</si>
  <si>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</si>
  <si>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</si>
  <si>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</si>
  <si>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</si>
  <si>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</si>
  <si>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</si>
  <si>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</si>
  <si>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</si>
  <si>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</si>
  <si>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</si>
  <si>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</si>
  <si>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</si>
  <si>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</si>
  <si>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</si>
  <si>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</si>
  <si>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</si>
  <si>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</si>
  <si>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</si>
  <si>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</si>
  <si>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</si>
  <si>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</si>
  <si>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</si>
  <si>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</si>
  <si>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</si>
  <si>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</si>
  <si>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</si>
  <si>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</si>
  <si>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</si>
  <si>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</si>
  <si>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</si>
  <si>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</si>
  <si>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</si>
  <si>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</si>
  <si>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</si>
  <si>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</si>
  <si>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</si>
  <si>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</si>
  <si>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</si>
  <si>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</si>
  <si>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</si>
  <si>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</si>
  <si>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</si>
  <si>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</si>
  <si>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</si>
  <si>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</si>
  <si>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</si>
  <si>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</si>
  <si>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</si>
  <si>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</si>
  <si>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</si>
  <si>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</si>
  <si>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</si>
  <si>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</si>
  <si>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</si>
  <si>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</si>
  <si>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</si>
  <si>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</si>
  <si>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</si>
  <si>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</si>
  <si>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</si>
  <si>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</si>
  <si>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</si>
  <si>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</si>
  <si>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</si>
  <si>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</si>
  <si>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</si>
  <si>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</si>
  <si>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</si>
  <si>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</si>
  <si>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</si>
  <si>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</si>
  <si>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</si>
  <si>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</si>
  <si>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</si>
  <si>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</si>
  <si>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</si>
  <si>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</si>
  <si>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</si>
  <si>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</si>
  <si>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</si>
  <si>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</si>
  <si>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</si>
  <si>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</si>
  <si>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</si>
  <si>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</si>
  <si>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</si>
  <si>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</si>
  <si>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</si>
  <si>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</si>
  <si>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</si>
  <si>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</si>
  <si>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</si>
  <si>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</si>
  <si>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</si>
  <si>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</si>
  <si>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</si>
  <si>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</si>
  <si>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</si>
  <si>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</si>
  <si>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</si>
  <si>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</si>
  <si>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</si>
  <si>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</si>
  <si>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</si>
  <si>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</si>
  <si>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</si>
  <si>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</si>
  <si>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</si>
  <si>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</si>
  <si>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</si>
  <si>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</si>
  <si>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</si>
  <si>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</si>
  <si>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</si>
  <si>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</si>
  <si>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</si>
  <si>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</si>
  <si>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</si>
  <si>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</si>
  <si>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</si>
  <si>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</si>
  <si>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</si>
  <si>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</si>
  <si>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</si>
  <si>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</si>
  <si>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</si>
  <si>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</si>
  <si>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</si>
  <si>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</si>
  <si>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</si>
  <si>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</si>
  <si>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</si>
  <si>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</si>
  <si>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</si>
  <si>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</si>
  <si>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</si>
  <si>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</si>
  <si>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</si>
  <si>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</si>
  <si>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</si>
  <si>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</si>
  <si>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</si>
  <si>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</si>
  <si>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</si>
  <si>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</si>
  <si>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</si>
  <si>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</si>
  <si>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</si>
  <si>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</si>
  <si>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</si>
  <si>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</si>
  <si>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</si>
  <si>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</si>
  <si>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</si>
  <si>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</si>
  <si>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</si>
  <si>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</si>
  <si>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</si>
  <si>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</si>
  <si>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</si>
  <si>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</si>
  <si>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</si>
  <si>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</si>
  <si>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</si>
  <si>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</si>
  <si>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</si>
  <si>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</si>
  <si>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</si>
  <si>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</si>
  <si>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</si>
  <si>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</si>
  <si>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</si>
  <si>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</si>
  <si>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</si>
  <si>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</si>
  <si>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</si>
  <si>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</si>
  <si>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</si>
  <si>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</si>
  <si>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</si>
  <si>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</si>
  <si>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</si>
  <si>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</si>
  <si>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</si>
  <si>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</si>
  <si>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</si>
  <si>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</si>
  <si>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</si>
  <si>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</si>
  <si>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</si>
  <si>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</si>
  <si>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</si>
  <si>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</si>
  <si>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</si>
  <si>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</si>
  <si>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</si>
  <si>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</si>
  <si>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</si>
  <si>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</si>
  <si>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</si>
  <si>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</si>
  <si>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</si>
  <si>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</si>
  <si>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</si>
  <si>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</si>
  <si>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</si>
  <si>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</si>
  <si>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</si>
  <si>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</si>
  <si>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</si>
  <si>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</si>
  <si>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</si>
  <si>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</si>
  <si>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</si>
  <si>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</si>
  <si>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</si>
  <si>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</si>
  <si>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</si>
  <si>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</si>
  <si>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</si>
  <si>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</si>
  <si>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</si>
  <si>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</si>
  <si>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</si>
  <si>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</si>
  <si>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</si>
  <si>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</si>
  <si>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</si>
  <si>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</si>
  <si>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</si>
  <si>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</si>
  <si>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</si>
  <si>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</si>
  <si>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</si>
  <si>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</si>
  <si>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</si>
  <si>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</si>
  <si>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</si>
  <si>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</si>
  <si>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</si>
  <si>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</si>
  <si>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</si>
  <si>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</si>
  <si>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</si>
  <si>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</si>
  <si>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</si>
  <si>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</si>
  <si>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</si>
  <si>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</si>
  <si>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</si>
  <si>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</si>
  <si>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</si>
  <si>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</si>
  <si>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</si>
  <si>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</si>
  <si>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</si>
  <si>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</si>
  <si>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</si>
  <si>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</si>
  <si>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</si>
  <si>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</si>
  <si>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</si>
  <si>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</si>
  <si>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</si>
  <si>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</si>
  <si>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</si>
  <si>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</si>
  <si>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</si>
  <si>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</si>
  <si>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</si>
  <si>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</si>
  <si>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</si>
  <si>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</si>
  <si>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</si>
  <si>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</si>
  <si>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</si>
  <si>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</si>
  <si>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</si>
  <si>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</si>
  <si>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</si>
  <si>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</si>
  <si>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</si>
  <si>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</si>
  <si>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</si>
  <si>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</si>
  <si>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</si>
  <si>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</si>
  <si>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</si>
  <si>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</si>
  <si>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</si>
  <si>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</si>
  <si>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</si>
  <si>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</si>
  <si>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</si>
  <si>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</si>
  <si>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</si>
  <si>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</si>
  <si>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</si>
  <si>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</si>
  <si>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</si>
  <si>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</si>
  <si>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</si>
  <si>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</si>
  <si>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</si>
  <si>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</si>
  <si>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</si>
  <si>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</si>
  <si>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</si>
  <si>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</si>
  <si>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</si>
  <si>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</si>
  <si>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</si>
  <si>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</si>
  <si>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</si>
  <si>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</si>
  <si>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</si>
  <si>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</si>
  <si>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</si>
  <si>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</si>
  <si>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</si>
  <si>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</si>
  <si>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</si>
  <si>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</si>
  <si>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</si>
  <si>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</si>
  <si>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</si>
  <si>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</si>
  <si>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</si>
  <si>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</si>
  <si>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</si>
  <si>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</si>
  <si>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</si>
  <si>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</si>
  <si>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</si>
  <si>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</si>
  <si>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</si>
  <si>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</si>
  <si>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</si>
  <si>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</si>
  <si>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</si>
  <si>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</si>
  <si>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</si>
  <si>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was night access issue / USF area team on the way 20 mins</t>
  </si>
  <si>
    <t>PCM-20251121-00000269</t>
  </si>
  <si>
    <t>30 mins</t>
  </si>
  <si>
    <t>PCM-20251121-00000302</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</si>
  <si>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</si>
  <si>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</si>
  <si>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</si>
  <si>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</si>
  <si>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</si>
  <si>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</si>
  <si>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</si>
  <si>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</si>
  <si>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</si>
  <si>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</si>
  <si>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</si>
  <si>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</si>
  <si>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</si>
  <si>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PCM-20251121-00000294</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</si>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</sst>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319.3756928240764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45982.324118750003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45982.324118750003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45982.324118750003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45982.324118750003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45982.324118750003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45982.324118750003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45982.324118750003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45982.324118750003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45982.324118750003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45982.324118750003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45982.324118750003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45982.324118750003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45982.324118750003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45982.324118750003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45982.324118750003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45982.324118750003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45982.324118750003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45982.324118750003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45982.324118750003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45982.324118750003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45982.324118750003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45982.324118750003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45982.324118750003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45982.324118750003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45982.324118750003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45982.324118750003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45982.324118750003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45982.324118750003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45982.324118750003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45982.324118750003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45982.324118750003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45982.324118750003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45982.324118750003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45982.324118750003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45982.324118750003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45982.324118750003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45982.324118750003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45982.324118750003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45982.324118750003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45982.324118750003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45982.324118750003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45982.324118750003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45982.324118750003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45982.324118750003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45982.324118750003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45982.324118750003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45982.324118750003</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45982.324118750003</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45982.324118750003</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FFCDE4AA-44F1-4FC7-A7E3-419A5BD1EA85}"/>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157.32428078704106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45982.324118750003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45982.324118750003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45982.324118750003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45982.324118750003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45982.324118750003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45982.324118750003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45982.324118750003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45982.324118750003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45982.324118750003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45982.324118750003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45982.324118750003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45982.324118750003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45982.324118750003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45982.324118750003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45982.324118750003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45982.324118750003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45982.324118750003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45982.324118750003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45982.324118750003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45982.324118750003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45982.324118750003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45982.324118750003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45982.324118750003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45982.324118750003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45982.324118750003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45982.324118750003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45982.324118750003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45982.324118750003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45982.324118750003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45982.324118750003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45982.324118750003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45982.324118750003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45982.324118750003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45982.324118750003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45982.324118750003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45982.324118750003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45982.324118750003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45982.324118750003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45982.324118750003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45982.324118750003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45982.324118750003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45982.324118750003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45982.324118750003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45982.324118750003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45982.324118750003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45982.324118750003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45982.324118750003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45982.324118750003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45982.324118750003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45982.324118750003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45982.324118750003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45982.324118750003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45982.324118750003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45982.324118750003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45982.324118750003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45982.324118750003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45982.324118750003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45982.324118750003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45982.324118750003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45982.324118750003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45982.324118750003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45982.324118750003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45982.324118750003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45982.324118750003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45982.324118750003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45982.324118750003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45982.324118750003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45982.324118750003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45982.324118750003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45982.324118750003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45982.324118750003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45982.324118750003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45982.324118750003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45982.324118750003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45982.324118750003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45982.324118750003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45982.324118750003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45982.324118750003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45982.324118750003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45982.324118750003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45982.324118750003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45982.324118750003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45982.324118750003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45982.324118750003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45982.324118750003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45982.324118750003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45982.324118750003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45982.324118750003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45982.324118750003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45982.324118750003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45982.324118750003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45982.324118750003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45982.324118750003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45982.324118750003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45982.324118750003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45982.324118750003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45982.324118750003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45982.324118750003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45982.324118750003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45982.324118750003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45982.324118750003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45982.324118750003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45982.324118750003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45982.324118750003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45982.324118750003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45982.324118750003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45982.324118750003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45982.324118750003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45982.324118750003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45982.324118750003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45982.324118750003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45982.324118750003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45982.324118750003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45982.324118750003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45982.324118750003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45982.324118750003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45982.324118750003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45982.324118750003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45982.324118750003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45982.324118750003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45982.324118750003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45982.324118750003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45982.324118750003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45982.324118750003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45982.324118750003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45982.324118750003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45982.324118750003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45982.324118750003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45982.324118750003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45982.324118750003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45982.324118750003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45982.324118750003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45982.324118750003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45982.324118750003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45982.324118750003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45982.324118750003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45982.324118750003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45982.324118750003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45982.324118750003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45982.324118750003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45982.324118750003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45982.324118750003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45982.324118750003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45982.324118750003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45982.324118750003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45982.324118750003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45982.324118750003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45982.324118750003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45982.324118750003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45982.324118750003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45982.324118750003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45982.324118750003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45982.324118750003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45982.324118750003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45982.324118750003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45982.324118750003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45982.324118750003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45982.324118750003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45982.324118750003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45982.324118750003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45982.324118750003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45982.324118750003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45982.324118750003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45982.324118750003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45982.324118750003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45982.324118750003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45982.324118750003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45982.324118750003</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45982.324118750003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45982.324118750003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45982.324118750003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45982.324118750003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45982.324118750003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45982.324118750003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45982.324118750003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45982.324118750003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45982.324118750003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45982.324118750003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45982.324118750003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45982.324118750003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45982.324118750003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45982.324118750003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45982.324118750003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45982.324118750003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45982.324118750003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45982.324118750003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45982.324118750003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45982.324118750003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45982.324118750003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45982.324118750003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45982.324118750003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45982.324118750003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45982.324118750003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45982.324118750003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45982.324118750003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45982.324118750003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45982.324118750003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45982.324118750003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45982.324118750003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45982.324118750003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45982.324118750003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45982.324118750003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45982.324118750003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45982.324118750003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45982.324118750003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45982.324118750003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45982.324118750003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45982.324118750003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45982.324118750003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45982.324118750003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45982.324118750003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45982.324118750003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45982.324118750003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45982.324118750003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45982.324118750003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45982.324118750003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45982.324118750003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45982.324118750003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45982.324118750003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45982.324118750003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45982.324118750003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45982.324118750003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45982.324118750003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45982.324118750003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45982.324118750003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45982.324118750003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45982.324118750003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45982.324118750003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45982.324118750003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45982.324118750003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45982.324118750003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45982.324118750003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45982.324118750003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45982.324118750003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45982.324118750003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45982.324118750003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45982.324118750003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45982.324118750003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45982.324118750003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45982.324118750003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45982.324118750003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45982.324118750003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45982.324118750003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45982.324118750003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45982.324118750003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45982.324118750003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45982.324118750003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45982.324118750003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45982.324118750003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45982.324118750003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45982.324118750003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45982.324118750003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45982.324118750003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45982.324118750003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45982.324118750003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45982.324118750003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45982.324118750003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45982.324118750003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45982.324118750003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45982.324118750003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45982.324118750003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45982.324118750003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45982.324118750003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45982.324118750003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45982.324118750003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45982.324118750003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45982.324118750003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45982.324118750003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45982.324118750003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45982.324118750003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45982.324118750003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45982.324118750003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45982.324118750003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45982.324118750003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45982.324118750003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45982.324118750003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45982.324118750003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45982.324118750003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45982.324118750003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45982.324118750003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45982.324118750003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45982.324118750003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45982.324118750003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45982.324118750003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45982.324118750003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45982.324118750003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45982.324118750003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45982.324118750003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45982.324118750003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45982.324118750003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45982.324118750003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45982.324118750003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45982.324118750003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45982.324118750003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45982.324118750003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45982.324118750003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45982.324118750003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45982.324118750003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45982.324118750003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45982.324118750003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45982.324118750003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45982.324118750003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45982.324118750003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45982.324118750003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45982.324118750003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45982.324118750003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45982.324118750003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45982.324118750003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45982.324118750003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45982.324118750003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45982.324118750003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45982.324118750003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45982.324118750003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45982.324118750003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45982.324118750003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45982.324118750003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45982.324118750003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45982.324118750003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45982.324118750003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45982.324118750003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45982.324118750003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45982.324118750003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45982.324118750003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45982.324118750003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45982.324118750003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45982.324118750003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45982.324118750003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45982.324118750003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45982.324118750003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45982.324118750003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45982.324118750003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45982.324118750003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45982.324118750003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45982.324118750003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45982.324118750003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45982.324118750003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45982.324118750003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45982.324118750003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45982.324118750003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45982.324118750003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45982.324118750003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45982.324118750003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45982.324118750003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45982.324118750003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45982.324118750003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45982.324118750003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45982.324118750003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45982.324118750003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45982.324118750003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45982.324118750003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45982.324118750003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45982.324118750003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45982.324118750003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45982.324118750003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45982.324118750003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45982.324118750003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45982.324118750003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45982.324118750003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45982.324118750003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45982.324118750003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45982.324118750003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45982.324118750003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45982.324118750003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45982.324118750003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45982.324118750003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45982.324118750003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45982.324118750003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45982.324118750003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45982.324118750003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45982.324118750003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45982.324118750003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45982.324118750003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45982.324118750003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45982.324118750003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45982.324118750003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45982.324118750003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45982.324118750003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45982.324118750003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45982.324118750003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45982.324118750003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45982.324118750003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45982.324118750003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45982.324118750003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45982.324118750003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45982.324118750003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45982.324118750003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45982.324118750003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45982.324118750003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45982.324118750003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45982.324118750003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45982.324118750003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45982.324118750003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45982.324118750003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45982.324118750003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45982.324118750003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45982.324118750003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45982.324118750003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45982.324118750003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45982.324118750003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45982.324118750003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45982.324118750003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45982.324118750003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45982.324118750003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45982.324118750003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45982.324118750003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45982.324118750003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45982.324118750003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45982.324118750003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45982.324118750003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45982.324118750003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45982.324118750003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45982.324118750003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45982.324118750003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45982.324118750003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45982.324118750003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45982.324118750003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45982.324118750003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45982.324118750003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45982.324118750003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45982.324118750003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45982.324118750003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45982.324118750003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45982.324118750003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45982.324118750003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45982.324118750003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45982.324118750003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45982.324118750003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45982.324118750003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45982.324118750003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45982.324118750003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45982.324118750003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45982.324118750003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45982.324118750003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45982.324118750003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45982.324118750003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45982.324118750003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45982.324118750003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45982.324118750003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45982.324118750003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45982.324118750003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45982.324118750003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45982.324118750003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45982.324118750003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45982.324118750003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45982.324118750003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45982.324118750003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45982.324118750003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45982.324118750003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45982.324118750003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45982.324118750003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45982.324118750003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45982.324118750003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45982.324118750003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45982.324118750003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45982.324118750003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45982.324118750003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45982.324118750003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45982.324118750003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45982.324118750003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45982.324118750003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45982.324118750003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45982.324118750003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45982.324118750003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45982.324118750003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45982.324118750003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45982.324118750003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45982.324118750003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45982.324118750003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45982.324118750003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45982.324118750003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45982.324118750003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45982.324118750003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45982.324118750003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45982.324118750003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45982.324118750003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45982.324118750003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45982.324118750003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45982.324118750003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45982.324118750003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45982.324118750003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45982.324118750003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45982.324118750003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45982.324118750003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45982.324118750003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45982.324118750003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45982.324118750003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45982.324118750003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45982.324118750003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45982.324118750003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45982.324118750003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45982.324118750003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45982.324118750003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45982.324118750003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45982.324118750003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45982.324118750003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45982.324118750003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45982.324118750003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45982.324118750003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45982.324118750003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45982.324118750003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45982.324118750003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45982.324118750003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45982.324118750003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45982.324118750003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45982.324118750003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45982.324118750003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45982.324118750003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45982.324118750003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45982.324118750003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45982.324118750003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45982.324118750003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45982.324118750003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45982.324118750003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45982.324118750003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45982.324118750003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45982.324118750003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45982.324118750003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45982.324118750003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45982.324118750003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45982.324118750003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45982.324118750003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45982.324118750003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45982.324118750003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45982.324118750003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45982.324118750003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45982.324118750003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45982.324118750003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45982.324118750003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45982.324118750003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45982.324118750003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45982.324118750003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45982.324118750003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45982.324118750003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45982.324118750003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45982.324118750003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45982.324118750003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45982.324118750003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45982.324118750003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45982.324118750003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45982.324118750003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45982.324118750003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45982.324118750003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45982.324118750003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45982.324118750003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45982.324118750003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45982.324118750003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45982.324118750003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45982.324118750003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45982.324118750003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45982.324118750003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45982.324118750003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45982.324118750003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45982.324118750003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45982.324118750003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45982.324118750003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45982.324118750003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45982.324118750003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45982.324118750003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45982.324118750003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45982.324118750003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45982.324118750003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45982.324118750003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45982.324118750003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45982.324118750003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45982.324118750003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45982.324118750003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45982.324118750003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45982.324118750003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45982.324118750003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45982.324118750003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45982.324118750003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45982.324118750003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45982.324118750003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45982.324118750003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45982.324118750003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45982.324118750003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45982.324118750003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45982.324118750003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45982.324118750003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45982.324118750003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45982.324118750003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45982.324118750003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45982.324118750003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45982.324118750003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45982.324118750003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45982.324118750003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45982.324118750003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45982.324118750003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45982.324118750003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45982.324118750003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45982.324118750003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45982.324118750003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45982.324118750003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45982.324118750003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45982.324118750003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45982.324118750003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45982.324118750003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45982.324118750003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45982.324118750003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45982.324118750003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45982.324118750003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45982.324118750003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45982.324118750003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45982.324118750003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45982.324118750003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45982.324118750003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45982.324118750003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45982.324118750003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45982.324118750003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45982.324118750003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45982.324118750003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45982.324118750003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45982.324118750003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45982.324118750003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45982.324118750003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45982.324118750003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45982.324118750003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45982.324118750003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45982.324118750003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45982.324118750003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45982.324118750003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45982.324118750003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45982.324118750003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45982.324118750003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45982.324118750003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45982.324118750003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45982.324118750003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45982.324118750003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45982.324118750003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45982.324118750003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45982.324118750003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45982.324118750003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45982.324118750003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45982.324118750003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45982.324118750003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45982.324118750003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45982.324118750003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45982.324118750003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45982.324118750003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45982.324118750003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45982.324118750003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45982.324118750003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45982.324118750003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45982.324118750003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45982.324118750003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45982.324118750003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45982.324118750003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45982.324118750003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45982.324118750003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45982.324118750003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45982.324118750003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45982.324118750003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45982.324118750003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45982.324118750003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45982.324118750003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45982.324118750003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45982.324118750003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45982.324118750003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45982.324118750003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45982.324118750003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45982.324118750003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45982.324118750003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45982.324118750003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45982.324118750003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45982.324118750003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45982.324118750003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45982.324118750003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45982.324118750003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45982.324118750003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45982.324118750003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45982.324118750003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45982.324118750003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45982.324118750003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45982.324118750003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45982.324118750003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45982.324118750003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45982.324118750003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45982.324118750003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45982.324118750003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45982.324118750003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45982.324118750003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45982.324118750003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45982.324118750003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45982.324118750003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45982.324118750003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45982.324118750003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45982.324118750003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45982.324118750003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45982.324118750003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45982.324118750003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45982.324118750003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45982.324118750003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45982.324118750003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45982.324118750003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45982.324118750003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45982.324118750003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45982.324118750003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45982.324118750003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45982.324118750003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45982.324118750003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45982.324118750003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45982.324118750003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45982.324118750003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45982.324118750003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45982.324118750003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45982.324118750003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45982.324118750003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45982.324118750003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45982.324118750003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45982.324118750003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45982.324118750003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45982.324118750003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45982.324118750003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45982.324118750003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45982.324118750003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45982.324118750003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45982.324118750003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45982.324118750003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45982.324118750003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45982.324118750003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45982.324118750003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45982.324118750003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45982.324118750003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45982.324118750003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45982.324118750003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45982.324118750003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45982.324118750003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45982.324118750003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45982.324118750003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45982.324118750003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45982.324118750003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45982.324118750003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45982.324118750003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45982.324118750003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45982.324118750003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45982.324118750003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45982.324118750003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45982.324118750003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45982.324118750003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45982.324118750003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45982.324118750003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45982.324118750003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45982.324118750003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45982.324118750003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45982.324118750003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45982.324118750003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45982.324118750003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45982.324118750003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45982.324118750003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45982.324118750003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45982.324118750003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45982.324118750003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45982.324118750003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45982.324118750003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45982.324118750003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45982.324118750003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45982.324118750003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45982.324118750003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45982.324118750003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45982.324118750003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45982.324118750003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45982.324118750003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45982.324118750003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45982.324118750003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45982.324118750003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45982.324118750003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45982.324118750003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45982.324118750003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45982.324118750003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45982.324118750003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45982.324118750003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45982.324118750003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45982.324118750003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45982.324118750003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45982.324118750003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45982.324118750003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45982.324118750003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45982.324118750003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45982.324118750003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45982.324118750003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45982.324118750003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45982.324118750003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45982.324118750003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45982.324118750003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45982.324118750003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45982.324118750003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45982.324118750003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45982.324118750003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45982.324118750003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45982.324118750003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45982.324118750003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45982.324118750003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45982.324118750003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45982.324118750003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45982.324118750003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45982.324118750003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45982.324118750003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45982.324118750003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45982.324118750003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45982.324118750003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45982.324118750003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45982.324118750003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45982.324118750003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45982.324118750003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45982.324118750003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45982.324118750003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45982.324118750003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45982.324118750003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45982.324118750003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45982.324118750003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45982.324118750003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45982.324118750003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45982.324118750003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45982.324118750003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45982.324118750003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45982.324118750003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45982.324118750003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45982.324118750003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45982.324118750003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45982.324118750003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45982.324118750003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45982.324118750003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45982.324118750003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45982.324118750003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45982.324118750003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45982.324118750003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45982.324118750003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45982.324118750003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45982.324118750003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45982.324118750003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45982.324118750003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45982.324118750003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45982.324118750003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45982.324118750003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45982.324118750003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45982.324118750003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45982.324118750003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45982.324118750003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45982.324118750003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45982.324118750003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45982.324118750003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45982.324118750003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45982.324118750003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45982.324118750003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45982.324118750003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45982.324118750003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45982.324118750003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45982.324118750003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45982.324118750003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45982.324118750003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45982.324118750003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45982.324118750003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45982.324118750003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45982.324118750003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45982.324118750003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45982.324118750003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45982.324118750003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45982.324118750003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45982.324118750003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45982.324118750003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45982.324118750003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45982.324118750003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45982.324118750003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45982.324118750003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45982.324118750003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45982.324118750003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45982.324118750003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45982.324118750003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45982.324118750003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45982.324118750003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45982.324118750003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45982.324118750003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45982.324118750003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45982.324118750003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45982.324118750003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45982.324118750003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45982.324118750003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45982.324118750003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45982.324118750003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45982.324118750003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45982.324118750003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45982.324118750003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45982.324118750003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45982.324118750003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45982.324118750003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45982.324118750003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45982.324118750003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45982.324118750003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45982.324118750003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45982.324118750003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45982.324118750003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45982.324118750003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45982.324118750003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45982.324118750003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45982.324118750003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45982.324118750003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45982.324118750003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45982.324118750003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45982.324118750003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45982.324118750003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45982.324118750003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45982.324118750003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45982.324118750003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45982.324118750003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45982.324118750003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45982.324118750003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45982.324118750003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45982.324118750003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45982.324118750003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45982.324118750003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45982.324118750003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45982.324118750003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45982.324118750003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45982.324118750003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45982.324118750003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45982.324118750003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45982.324118750003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45982.324118750003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45982.324118750003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45982.324118750003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45982.324118750003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45982.324118750003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45982.324118750003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45982.324118750003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45982.324118750003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45982.324118750003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45982.324118750003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45982.324118750003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45982.324118750003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45982.324118750003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45982.324118750003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45982.324118750003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45982.324118750003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45982.324118750003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45982.324118750003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45982.324118750003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45982.324118750003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45982.324118750003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45982.324118750003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45982.324118750003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45982.324118750003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45982.324118750003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45982.324118750003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45982.324118750003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45982.324118750003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45982.324118750003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45982.324118750003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45982.324118750003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45982.324118750003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45982.324118750003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45982.324118750003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45982.324118750003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45982.324118750003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45982.324118750003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45982.324118750003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45982.324118750003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45982.324118750003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45982.324118750003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45982.324118750003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45982.324118750003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45982.324118750003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45982.324118750003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45982.324118750003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45982.324118750003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45982.324118750003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45982.324118750003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45982.324118750003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45982.324118750003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45982.324118750003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45982.324118750003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45982.324118750003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45982.324118750003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45982.324118750003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45982.324118750003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45982.324118750003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45982.324118750003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45982.324118750003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45982.324118750003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45982.324118750003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45982.324118750003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45982.324118750003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45982.324118750003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45982.324118750003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45982.324118750003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45982.324118750003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45982.324118750003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45982.324118750003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45982.324118750003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45982.324118750003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45982.324118750003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45982.324118750003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45982.324118750003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45982.324118750003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45982.324118750003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45982.324118750003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45982.324118750003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45982.324118750003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45982.324118750003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45982.324118750003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45982.324118750003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45982.324118750003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45982.324118750003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45982.324118750003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45982.324118750003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45982.324118750003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45982.324118750003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45982.324118750003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45982.324118750003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45982.324118750003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45982.324118750003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45982.324118750003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45982.324118750003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45982.324118750003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45982.324118750003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45982.324118750003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45982.324118750003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45982.324118750003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45982.324118750003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45982.324118750003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45982.324118750003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45982.324118750003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45982.324118750003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45982.324118750003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45982.324118750003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45982.324118750003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45982.324118750003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45982.324118750003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45982.324118750003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45982.324118750003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45982.324118750003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45982.324118750003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45982.324118750003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45982.324118750003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45982.324118750003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45982.324118750003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45982.324118750003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45982.324118750003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45982.324118750003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45982.324118750003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45982.324118750003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45982.324118750003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45982.324118750003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45982.324118750003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45982.324118750003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45982.324118750003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45982.324118750003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45982.324118750003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45982.324118750003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45982.324118750003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45982.324118750003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45982.324118750003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45982.324118750003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45982.324118750003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45982.324118750003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45982.324118750003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45982.324118750003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45982.324118750003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45982.324118750003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45982.324118750003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45982.324118750003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45982.324118750003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45982.324118750003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45982.324118750003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45982.324118750003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45982.324118750003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45982.324118750003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45982.324118750003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45982.324118750003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45982.324118750003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45982.324118750003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45982.324118750003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45982.324118750003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45982.324118750003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45982.324118750003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45982.324118750003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45982.324118750003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45982.324118750003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45982.324118750003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45982.324118750003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45982.324118750003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45982.324118750003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45982.324118750003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45982.324118750003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45982.324118750003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45982.324118750003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45982.324118750003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45982.324118750003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45982.324118750003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45982.324118750003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45982.324118750003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45982.324118750003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45982.324118750003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45982.324118750003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45982.324118750003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45982.324118750003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45982.324118750003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45982.324118750003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45982.324118750003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45982.324118750003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45982.324118750003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45982.324118750003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45982.324118750003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45982.324118750003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45982.324118750003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45982.324118750003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45982.324118750003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45982.324118750003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45982.324118750003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45982.324118750003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45982.324118750003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45982.324118750003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45982.324118750003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45982.324118750003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45982.324118750003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45982.324118750003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45982.324118750003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45982.324118750003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45982.324118750003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45982.324118750003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45982.324118750003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45982.324118750003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45982.324118750003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45982.324118750003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45982.324118750003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45982.324118750003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45982.324118750003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45982.324118750003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45982.324118750003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45982.324118750003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45982.324118750003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45982.324118750003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45982.324118750003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45982.324118750003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45982.324118750003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45982.324118750003</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278.84340115740633</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45982.324118750003</v>
      </c>
      <c r="H3" s="95">
        <v>45982.015173611115</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2</v>
      </c>
      <c r="D4" s="91" t="s">
        <v>36410</v>
      </c>
      <c r="E4" s="94" t="s">
        <v>39021</v>
      </c>
      <c r="F4" s="95">
        <v>45982.275740740741</v>
      </c>
      <c r="G4" s="96">
        <f t="shared" ca="1" si="0"/>
        <v>4.8378009261796251E-2</v>
      </c>
      <c r="H4" s="95">
        <v>45982.275995370372</v>
      </c>
      <c r="I4" s="113" t="str">
        <f>IFERROR(VLOOKUP(D4,DB!A:F,6,0),"")</f>
        <v>SCECO</v>
      </c>
      <c r="J4" s="113" t="str">
        <f>IFERROR(VLOOKUP(D4,DB!A:G,7,0),"")</f>
        <v>Vandalized</v>
      </c>
      <c r="K4" s="97" t="s">
        <v>39111</v>
      </c>
      <c r="L4" s="91" t="str">
        <f>IFERROR(VLOOKUP(D4,DB!A:I,9,0),"")</f>
        <v>Latis</v>
      </c>
    </row>
    <row r="5" spans="1:16" ht="15" customHeight="1">
      <c r="A5" s="113" t="s">
        <v>39112</v>
      </c>
      <c r="B5" s="113" t="str">
        <f>IFERROR(VLOOKUP(D5,DB!A:K,11,0),"")</f>
        <v>R4</v>
      </c>
      <c r="C5" s="93">
        <v>5</v>
      </c>
      <c r="D5" s="91" t="s">
        <v>36648</v>
      </c>
      <c r="E5" s="94" t="s">
        <v>39021</v>
      </c>
      <c r="F5" s="95">
        <v>45982.303055555552</v>
      </c>
      <c r="G5" s="96">
        <f t="shared" ca="1" si="0"/>
        <v>2.1063194450107403E-2</v>
      </c>
      <c r="H5" s="95">
        <v>45982.296238425923</v>
      </c>
      <c r="I5" s="113" t="str">
        <f>IFERROR(VLOOKUP(D5,DB!A:F,6,0),"")</f>
        <v>Generator-SG</v>
      </c>
      <c r="J5" s="113" t="str">
        <f>IFERROR(VLOOKUP(D5,DB!A:G,7,0),"")</f>
        <v>In progress</v>
      </c>
      <c r="K5" s="97" t="s">
        <v>39113</v>
      </c>
      <c r="L5" s="91" t="str">
        <f>IFERROR(VLOOKUP(D5,DB!A:I,9,0),"")</f>
        <v>Latis</v>
      </c>
    </row>
    <row r="6" spans="1:16" ht="15" customHeight="1">
      <c r="A6" s="113"/>
      <c r="B6" s="113" t="str">
        <f>IFERROR(VLOOKUP(D6,DB!A:K,11,0),"")</f>
        <v/>
      </c>
      <c r="C6" s="93"/>
      <c r="D6" s="91"/>
      <c r="E6" s="94"/>
      <c r="F6" s="95"/>
      <c r="G6" s="96">
        <f t="shared" ca="1" si="0"/>
        <v>45982.324118750003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45982.324118750003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45982.324118750003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45982.324118750003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45982.324118750003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45982.324118750003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45982.324118750003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45982.324118750003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45982.324118750003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45982.324118750003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45982.324118750003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45982.324118750003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45982.324118750003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45982.324118750003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45982.324118750003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45982.324118750003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45982.324118750003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45982.324118750003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45982.324118750003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45982.324118750003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45982.324118750003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45982.324118750003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45982.324118750003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45982.324118750003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45982.324118750003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45982.324118750003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45982.324118750003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45982.324118750003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45982.324118750003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45982.324118750003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45982.324118750003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45982.324118750003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45982.324118750003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45982.324118750003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45982.324118750003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45982.324118750003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45982.324118750003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45982.324118750003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45982.324118750003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45982.324118750003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45982.324118750003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45982.324118750003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45982.324118750003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45982.324118750003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45982.324118750003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45982.324118750003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45982.324118750003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45982.324118750003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45982.324118750003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45982.324118750003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45982.324118750003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45982.324118750003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45982.324118750003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45982.324118750003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45982.324118750003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45982.324118750003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45982.324118750003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45982.324118750003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45982.324118750003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45982.324118750003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45982.324118750003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45982.324118750003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45982.324118750003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45982.324118750003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45982.324118750003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45982.324118750003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45982.324118750003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45982.324118750003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45982.324118750003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45982.324118750003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45982.324118750003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45982.324118750003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45982.324118750003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45982.324118750003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45982.324118750003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45982.324118750003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45982.324118750003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45982.324118750003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45982.324118750003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45982.324118750003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45982.324118750003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45982.324118750003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45982.324118750003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45982.324118750003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45982.324118750003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45982.324118750003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45982.324118750003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45982.324118750003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45982.324118750003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45982.324118750003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45982.324118750003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45982.324118750003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45982.324118750003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45982.324118750003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45982.324118750003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45982.324118750003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45982.324118750003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45982.324118750003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45982.324118750003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45982.324118750003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45982.324118750003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45982.324118750003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45982.324118750003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45982.324118750003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45982.324118750003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45982.324118750003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45982.324118750003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45982.324118750003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45982.324118750003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45982.324118750003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45982.324118750003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45982.324118750003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45982.324118750003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45982.324118750003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45982.324118750003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45982.324118750003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45982.324118750003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45982.324118750003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45982.324118750003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45982.324118750003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45982.324118750003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45982.324118750003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45982.324118750003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45982.324118750003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45982.324118750003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45982.324118750003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45982.324118750003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45982.324118750003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45982.324118750003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45982.324118750003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45982.324118750003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45982.324118750003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45982.324118750003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45982.324118750003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45982.324118750003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45982.324118750003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45982.324118750003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45982.324118750003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45982.324118750003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45982.324118750003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45982.324118750003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45982.324118750003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45982.324118750003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45982.324118750003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45982.324118750003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45982.324118750003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45982.324118750003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45982.324118750003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45982.324118750003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45982.324118750003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45982.324118750003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45982.324118750003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45982.324118750003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45982.324118750003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45982.324118750003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45982.324118750003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45982.324118750003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45982.324118750003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45982.324118750003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45982.324118750003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45982.324118750003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45982.324118750003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45982.324118750003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45982.324118750003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45982.324118750003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45982.324118750003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45982.324118750003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45982.324118750003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45982.324118750003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45982.324118750003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45982.324118750003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45982.324118750003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45982.324118750003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45982.324118750003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45982.324118750003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45982.324118750003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45982.324118750003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45982.324118750003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45982.324118750003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45982.324118750003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45982.324118750003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45982.324118750003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45982.324118750003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45982.324118750003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45982.324118750003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45982.324118750003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45982.324118750003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45982.324118750003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45982.324118750003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45982.324118750003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45982.324118750003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45982.324118750003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45982.324118750003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45982.324118750003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45982.324118750003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45982.324118750003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45982.324118750003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45982.324118750003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45982.324118750003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45982.324118750003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45982.324118750003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45982.324118750003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45982.324118750003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45982.324118750003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45982.324118750003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45982.324118750003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45982.324118750003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45982.324118750003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45982.324118750003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45982.324118750003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45982.324118750003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45982.324118750003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45982.324118750003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45982.324118750003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45982.324118750003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45982.324118750003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45982.324118750003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45982.324118750003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45982.324118750003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45982.324118750003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45982.324118750003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45982.324118750003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45982.324118750003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45982.324118750003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45982.324118750003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45982.324118750003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45982.324118750003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45982.324118750003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45982.324118750003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45982.324118750003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45982.324118750003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45982.324118750003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45982.324118750003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45982.324118750003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45982.324118750003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45982.324118750003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45982.324118750003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45982.324118750003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45982.324118750003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45982.324118750003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45982.324118750003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45982.324118750003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45982.324118750003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45982.324118750003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45982.324118750003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45982.324118750003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45982.324118750003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45982.324118750003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45982.324118750003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45982.324118750003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45982.324118750003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45982.324118750003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45982.324118750003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45982.324118750003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45982.324118750003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45982.324118750003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45982.324118750003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45982.324118750003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45982.324118750003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45982.324118750003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45982.324118750003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45982.324118750003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45982.324118750003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45982.324118750003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45982.324118750003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45982.324118750003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45982.324118750003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45982.324118750003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45982.324118750003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45982.324118750003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45982.324118750003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45982.324118750003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45982.324118750003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45982.324118750003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45982.324118750003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45982.324118750003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45982.324118750003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45982.324118750003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45982.324118750003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45982.324118750003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45982.324118750003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45982.324118750003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45982.324118750003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45982.324118750003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45982.324118750003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45982.324118750003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45982.324118750003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45982.324118750003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45982.324118750003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45982.324118750003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45982.324118750003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45982.324118750003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45982.324118750003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45982.324118750003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45982.324118750003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45982.324118750003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45982.324118750003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45982.324118750003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45982.324118750003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45982.324118750003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45982.324118750003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45982.324118750003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45982.324118750003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45982.324118750003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45982.324118750003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45982.324118750003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45982.324118750003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45982.324118750003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45982.324118750003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45982.324118750003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45982.324118750003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45982.324118750003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45982.324118750003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45982.324118750003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45982.324118750003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45982.324118750003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45982.324118750003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45982.324118750003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45982.324118750003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45982.324118750003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45982.324118750003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45982.324118750003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45982.324118750003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45982.324118750003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45982.324118750003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45982.324118750003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45982.324118750003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45982.324118750003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45982.324118750003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45982.324118750003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45982.324118750003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45982.324118750003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45982.324118750003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45982.324118750003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45982.324118750003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45982.324118750003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45982.324118750003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45982.324118750003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45982.324118750003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45982.324118750003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45982.324118750003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45982.324118750003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45982.324118750003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45982.324118750003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45982.324118750003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45982.324118750003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45982.324118750003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45982.324118750003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45982.324118750003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45982.324118750003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45982.324118750003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45982.324118750003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45982.324118750003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45982.324118750003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45982.324118750003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45982.324118750003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45982.324118750003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45982.324118750003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45982.324118750003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45982.324118750003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45982.324118750003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45982.324118750003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45982.324118750003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45982.324118750003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45982.324118750003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45982.324118750003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45982.324118750003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45982.324118750003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45982.324118750003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45982.324118750003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45982.324118750003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45982.324118750003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45982.324118750003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45982.324118750003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45982.324118750003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45982.324118750003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45982.324118750003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45982.324118750003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45982.324118750003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45982.324118750003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45982.324118750003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45982.324118750003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45982.324118750003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45982.324118750003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45982.324118750003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45982.324118750003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45982.324118750003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45982.324118750003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45982.324118750003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45982.324118750003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45982.324118750003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45982.324118750003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45982.324118750003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45982.324118750003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45982.324118750003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45982.324118750003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45982.324118750003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45982.324118750003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45982.324118750003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45982.324118750003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45982.324118750003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45982.324118750003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45982.324118750003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45982.324118750003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45982.324118750003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45982.324118750003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45982.324118750003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45982.324118750003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45982.324118750003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45982.324118750003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45982.324118750003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45982.324118750003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45982.324118750003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45982.324118750003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45982.324118750003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45982.324118750003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45982.324118750003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45982.324118750003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45982.324118750003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45982.324118750003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45982.324118750003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45982.324118750003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45982.324118750003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45982.324118750003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45982.324118750003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45982.324118750003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45982.324118750003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45982.324118750003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45982.324118750003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45982.324118750003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45982.324118750003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45982.324118750003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45982.324118750003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45982.324118750003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45982.324118750003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45982.324118750003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45982.324118750003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45982.324118750003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45982.324118750003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45982.324118750003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45982.324118750003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45982.324118750003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45982.324118750003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45982.324118750003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45982.324118750003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45982.324118750003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45982.324118750003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45982.324118750003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45982.324118750003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45982.324118750003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45982.324118750003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45982.324118750003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45982.324118750003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45982.324118750003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45982.324118750003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45982.324118750003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45982.324118750003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45982.324118750003</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90.492058564814215</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56.13524143518589</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33.663007638890122</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4.8093155092647066</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0.95082013888895744</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15237</v>
      </c>
      <c r="E7" s="109" t="s">
        <v>39021</v>
      </c>
      <c r="F7" s="128">
        <v>45981.865925925929</v>
      </c>
      <c r="G7" s="111">
        <f ca="1">IFERROR(NOW()-F7,"")</f>
        <v>0.45819282407319406</v>
      </c>
      <c r="H7" s="128">
        <v>45981.835370370369</v>
      </c>
      <c r="I7" s="109" t="str">
        <f>IFERROR(VLOOKUP(D7,DB!A:F,6,0),"")</f>
        <v>SCECO</v>
      </c>
      <c r="J7" s="109" t="str">
        <f>IFERROR(VLOOKUP(D7,DB!A:G,7,0),"")</f>
        <v>Dead</v>
      </c>
      <c r="K7" s="109" t="s">
        <v>39125</v>
      </c>
      <c r="L7" s="109" t="str">
        <f>IFERROR(VLOOKUP(D7,DB!A:I,9,0),"")</f>
        <v>Latis</v>
      </c>
    </row>
    <row r="8" spans="1:13">
      <c r="A8" s="109"/>
      <c r="B8" s="109" t="str">
        <f>IFERROR(VLOOKUP(D8,DB!A:K,11,0),"")</f>
        <v/>
      </c>
      <c r="C8" s="109"/>
      <c r="D8" s="109"/>
      <c r="E8" s="109"/>
      <c r="F8" s="109"/>
      <c r="G8" s="111">
        <f ca="1">IFERROR(NOW()-F8,"")</f>
        <v>45982.324118750003</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45982.324118750003</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45982.324118750003</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45982.324118750003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45982.324118750003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45982.324118750003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45982.324118750003</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45982.324118750003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45982.324118750003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45982.324118750003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45982.324118750003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45982.324118750003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45982.324118750003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45982.324118750003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45982.324118750003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45982.324118750003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45982.324118750003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45982.324118750003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45982.324118750003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45982.324118750003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45982.324118750003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45982.324118750003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45982.324118750003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45982.324118750003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45982.324118750003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45982.324118750003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45982.324118750003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45982.324118750003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45982.324118750003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45982.324118750003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45982.324118750003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45982.324118750003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45982.324118750003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45982.324118750003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45982.324118750003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45982.324118750003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45982.324118750003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45982.324118750003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45982.324118750003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45982.324118750003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45982.324118750003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45982.324118750003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45982.324118750003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45982.324118750003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45982.324118750003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45982.324118750003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45982.324118750003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45982.324118750003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45982.324118750003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45982.324118750003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45982.324118750003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45982.324118750003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45982.324118750003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45982.324118750003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45982.324118750003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45982.324118750003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45982.324118750003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45982.324118750003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45982.324118750003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45982.324118750003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45982.324118750003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45982.324118750003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45982.324118750003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45982.324118750003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45982.324118750003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45982.324118750003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45982.324118750003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45982.324118750003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45982.324118750003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45982.324118750003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45982.324118750003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45982.324118750003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45982.324118750003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45982.324118750003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45982.324118750003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45982.324118750003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45982.324118750003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45982.324118750003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45982.324118750003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45982.324118750003</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45982.324118750003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45982.324118750003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45982.324118750003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45982.324118750003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45982.324118750003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45982.324118750003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45982.324118750003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45982.324118750003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45982.324118750003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45982.324118750003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45982.324118750003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45982.324118750003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45982.324118750003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45982.324118750003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45982.324118750003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45982.324118750003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45982.324118750003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45982.324118750003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45982.324118750003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45982.324118750003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45982.324118750003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45982.324118750003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45982.324118750003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45982.324118750003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45982.324118750003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45982.324118750003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45982.324118750003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45982.324118750003</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
  <sheetViews>
    <sheetView workbookViewId="0">
      <selection activeCell="F4" sqref="F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34293</v>
      </c>
      <c r="E2" s="109" t="s">
        <v>39021</v>
      </c>
      <c r="F2" s="121">
        <v>45982.291180555556</v>
      </c>
      <c r="G2" s="104">
        <f t="shared" ref="G2" ca="1" si="0">IFERROR(NOW()-F2,"-")</f>
        <v>3.2938194446614943E-2</v>
      </c>
      <c r="H2" s="121">
        <v>45982.29109953704</v>
      </c>
      <c r="I2" s="119" t="str">
        <f>IFERROR(VLOOKUP(D2,DB!A:F,6,0),"")</f>
        <v>SCECO</v>
      </c>
      <c r="J2" s="119" t="str">
        <f>IFERROR(VLOOKUP(D2,DB!A:G,7,0),"")</f>
        <v>Vandalized</v>
      </c>
      <c r="K2" s="122" t="s">
        <v>39127</v>
      </c>
      <c r="L2" s="123" t="str">
        <f>IFERROR(VLOOKUP(D2,DB!A:I,9,0),"")</f>
        <v>Latis</v>
      </c>
    </row>
    <row r="3" spans="1:16382" ht="31.5" customHeight="1">
      <c r="A3" s="118"/>
      <c r="B3" s="119" t="str">
        <f>IFERROR(VLOOKUP(D3,DB!A:K,11,0),"")</f>
        <v/>
      </c>
      <c r="C3" s="120"/>
      <c r="D3" s="119"/>
      <c r="E3" s="109"/>
      <c r="F3" s="121"/>
      <c r="G3" s="104">
        <f t="shared" ref="G3:G36" ca="1" si="1">IFERROR(NOW()-F3,"-")</f>
        <v>45982.324118750003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1"/>
        <v>45982.324118750003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1"/>
        <v>45982.324118750003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45982.324118750003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45982.324118750003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45982.324118750003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45982.324118750003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45982.324118750003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45982.324118750003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45982.324118750003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45982.324118750003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45982.324118750003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45982.324118750003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45982.324118750003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45982.324118750003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45982.324118750003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45982.324118750003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45982.324118750003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45982.324118750003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45982.324118750003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45982.324118750003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45982.324118750003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45982.324118750003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45982.324118750003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45982.324118750003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45982.324118750003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45982.324118750003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45982.324118750003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45982.324118750003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45982.324118750003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45982.324118750003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45982.324118750003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45982.324118750003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45982.324118750003</v>
      </c>
      <c r="H36" s="121"/>
      <c r="I36" s="119" t="str">
        <f>IFERROR(VLOOKUP(D36,DB!A:F,6,0),"")</f>
        <v/>
      </c>
      <c r="J36" s="119" t="str">
        <f>IFERROR(VLOOKUP(D36,DB!A:G,7,0),"")</f>
        <v/>
      </c>
      <c r="K36" s="122"/>
      <c r="L36" s="123" t="str">
        <f>IFERROR(VLOOKUP(D36,DB!A:I,9,0),"")</f>
        <v/>
      </c>
    </row>
  </sheetData>
  <dataValidations count="2">
    <dataValidation allowBlank="1" showInputMessage="1" showErrorMessage="1" sqref="E1" xr:uid="{9E1BC488-8814-4F8A-8DBE-742B3278AB71}"/>
    <dataValidation type="list" allowBlank="1" showInputMessage="1" showErrorMessage="1" sqref="E2:E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2025-11-21T04:48:22Z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