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610" documentId="120_S{2AC9BD13-BADA-5192-A53E-5A8FF88502F6}" xr6:coauthVersionLast="47" xr6:coauthVersionMax="47" xr10:uidLastSave="{C92044AA-8671-4FB7-AE3E-76421A3C01BE}"/>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2" l="1"/>
  <c r="J5" i="2"/>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6" i="2"/>
  <c r="G6" i="2"/>
  <c r="I6" i="2"/>
  <c r="J6" i="2"/>
  <c r="L6"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32" i="1"/>
  <c r="G32" i="1"/>
  <c r="I32" i="1"/>
  <c r="J32" i="1"/>
  <c r="L32" i="1"/>
  <c r="B33" i="1"/>
  <c r="G33" i="1"/>
  <c r="I33" i="1"/>
  <c r="J33" i="1"/>
  <c r="L33" i="1"/>
  <c r="B34" i="1"/>
  <c r="G34" i="1"/>
  <c r="I34" i="1"/>
  <c r="J34" i="1"/>
  <c r="L3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4" i="2"/>
  <c r="G4" i="2"/>
  <c r="I4" i="2"/>
  <c r="J4" i="2"/>
  <c r="L4" i="2"/>
  <c r="B5" i="2"/>
  <c r="G5" i="2"/>
  <c r="I5" i="2"/>
  <c r="L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alcChain>
</file>

<file path=xl/sharedStrings.xml><?xml version="1.0" encoding="utf-8"?>
<sst xmlns="http://schemas.openxmlformats.org/spreadsheetml/2006/main" count="180289" uniqueCount="39127">
  <si>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</si>
  <si>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</si>
  <si>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</si>
  <si>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</si>
  <si>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</si>
  <si>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</si>
  <si>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</si>
  <si>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</si>
  <si>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</si>
  <si>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</si>
  <si>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</si>
  <si>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</si>
  <si>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</si>
  <si>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</si>
  <si>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</si>
  <si>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</si>
  <si>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</si>
  <si>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</si>
  <si>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</si>
  <si>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</si>
  <si>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</si>
  <si>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</si>
  <si>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</si>
  <si>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</si>
  <si>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</si>
  <si>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</si>
  <si>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</si>
  <si>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</si>
  <si>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</si>
  <si>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</si>
  <si>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</si>
  <si>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</si>
  <si>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</si>
  <si>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</si>
  <si>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</si>
  <si>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</si>
  <si>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</si>
  <si>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</si>
  <si>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</si>
  <si>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</si>
  <si>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</si>
  <si>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</si>
  <si>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</si>
  <si>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</si>
  <si>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</si>
  <si>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</si>
  <si>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</si>
  <si>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</si>
  <si>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</si>
  <si>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</si>
  <si>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</si>
  <si>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</si>
  <si>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</si>
  <si>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</si>
  <si>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</si>
  <si>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</si>
  <si>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</si>
  <si>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</si>
  <si>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</si>
  <si>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</si>
  <si>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</si>
  <si>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</si>
  <si>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</si>
  <si>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</si>
  <si>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</si>
  <si>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</si>
  <si>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</si>
  <si>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</si>
  <si>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</si>
  <si>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</si>
  <si>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</si>
  <si>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</si>
  <si>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</si>
  <si>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</si>
  <si>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</si>
  <si>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</si>
  <si>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</si>
  <si>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</si>
  <si>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</si>
  <si>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</si>
  <si>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</si>
  <si>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</si>
  <si>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</si>
  <si>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</si>
  <si>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</si>
  <si>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</si>
  <si>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</si>
  <si>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</si>
  <si>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</si>
  <si>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</si>
  <si>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</si>
  <si>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</si>
  <si>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</si>
  <si>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</si>
  <si>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</si>
  <si>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</si>
  <si>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</si>
  <si>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</si>
  <si>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</si>
  <si>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</si>
  <si>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</si>
  <si>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</si>
  <si>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</si>
  <si>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</si>
  <si>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</si>
  <si>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</si>
  <si>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</si>
  <si>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</si>
  <si>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</si>
  <si>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</si>
  <si>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</si>
  <si>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</si>
  <si>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</si>
  <si>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</si>
  <si>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</si>
  <si>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</si>
  <si>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</si>
  <si>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</si>
  <si>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</si>
  <si>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</si>
  <si>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</si>
  <si>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</si>
  <si>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</si>
  <si>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</si>
  <si>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</si>
  <si>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</si>
  <si>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</si>
  <si>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</si>
  <si>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</si>
  <si>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</si>
  <si>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</si>
  <si>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</si>
  <si>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</si>
  <si>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</si>
  <si>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</si>
  <si>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</si>
  <si>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</si>
  <si>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</si>
  <si>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</si>
  <si>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</si>
  <si>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</si>
  <si>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</si>
  <si>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</si>
  <si>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</si>
  <si>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</si>
  <si>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</si>
  <si>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</si>
  <si>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</si>
  <si>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</si>
  <si>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</si>
  <si>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</si>
  <si>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</si>
  <si>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</si>
  <si>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</si>
  <si>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</si>
  <si>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</si>
  <si>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</si>
  <si>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</si>
  <si>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</si>
  <si>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</si>
  <si>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</si>
  <si>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</si>
  <si>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</si>
  <si>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</si>
  <si>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</si>
  <si>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</si>
  <si>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</si>
  <si>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</si>
  <si>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</si>
  <si>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</si>
  <si>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</si>
  <si>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</si>
  <si>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</si>
  <si>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</si>
  <si>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</si>
  <si>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</si>
  <si>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</si>
  <si>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</si>
  <si>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</si>
  <si>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</si>
  <si>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</si>
  <si>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</si>
  <si>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</si>
  <si>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</si>
  <si>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</si>
  <si>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</si>
  <si>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</si>
  <si>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</si>
  <si>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</si>
  <si>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</si>
  <si>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</si>
  <si>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</si>
  <si>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</si>
  <si>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</si>
  <si>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</si>
  <si>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</si>
  <si>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</si>
  <si>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</si>
  <si>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</si>
  <si>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</si>
  <si>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</si>
  <si>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</si>
  <si>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</si>
  <si>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</si>
  <si>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</si>
  <si>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</si>
  <si>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</si>
  <si>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</si>
  <si>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</si>
  <si>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</si>
  <si>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</si>
  <si>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</si>
  <si>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</si>
  <si>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</si>
  <si>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</si>
  <si>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</si>
  <si>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</si>
  <si>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</si>
  <si>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</si>
  <si>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</si>
  <si>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</si>
  <si>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</si>
  <si>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</si>
  <si>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</si>
  <si>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</si>
  <si>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</si>
  <si>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</si>
  <si>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</si>
  <si>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</si>
  <si>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</si>
  <si>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</si>
  <si>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</si>
  <si>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</si>
  <si>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</si>
  <si>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</si>
  <si>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</si>
  <si>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</si>
  <si>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</si>
  <si>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</si>
  <si>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</si>
  <si>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</si>
  <si>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</si>
  <si>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</si>
  <si>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</si>
  <si>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</si>
  <si>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</si>
  <si>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</si>
  <si>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</si>
  <si>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</si>
  <si>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</si>
  <si>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</si>
  <si>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</si>
  <si>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</si>
  <si>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</si>
  <si>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</si>
  <si>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</si>
  <si>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</si>
  <si>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</si>
  <si>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</si>
  <si>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</si>
  <si>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</si>
  <si>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</si>
  <si>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</si>
  <si>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</si>
  <si>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</si>
  <si>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</si>
  <si>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</si>
  <si>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</si>
  <si>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</si>
  <si>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</si>
  <si>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</si>
  <si>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</si>
  <si>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</si>
  <si>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</si>
  <si>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</si>
  <si>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</si>
  <si>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</si>
  <si>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</si>
  <si>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</si>
  <si>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</si>
  <si>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</si>
  <si>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</si>
  <si>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</si>
  <si>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</si>
  <si>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</si>
  <si>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</si>
  <si>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</si>
  <si>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</si>
  <si>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</si>
  <si>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</si>
  <si>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</si>
  <si>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</si>
  <si>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</si>
  <si>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</si>
  <si>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</si>
  <si>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</si>
  <si>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</si>
  <si>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</si>
  <si>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</si>
  <si>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</si>
  <si>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</si>
  <si>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</si>
  <si>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</si>
  <si>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</si>
  <si>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</si>
  <si>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</si>
  <si>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</si>
  <si>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</si>
  <si>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</si>
  <si>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</si>
  <si>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</si>
  <si>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</si>
  <si>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</si>
  <si>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</si>
  <si>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</si>
  <si>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</si>
  <si>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</si>
  <si>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</si>
  <si>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</si>
  <si>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</si>
  <si>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</si>
  <si>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</si>
  <si>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</si>
  <si>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</si>
  <si>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</si>
  <si>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</si>
  <si>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</si>
  <si>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</si>
  <si>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</si>
  <si>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</si>
  <si>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</si>
  <si>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</si>
  <si>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</si>
  <si>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</si>
  <si>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</si>
  <si>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</si>
  <si>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</si>
  <si>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</si>
  <si>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</si>
  <si>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</si>
  <si>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</si>
  <si>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</si>
  <si>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</si>
  <si>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</si>
  <si>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</si>
  <si>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</si>
  <si>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</si>
  <si>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</si>
  <si>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</si>
  <si>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</si>
  <si>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</si>
  <si>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</si>
  <si>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</si>
  <si>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</si>
  <si>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</si>
  <si>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</si>
  <si>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</si>
  <si>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</si>
  <si>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</si>
  <si>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</si>
  <si>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</si>
  <si>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</si>
  <si>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</si>
  <si>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</si>
  <si>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</si>
  <si>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</si>
  <si>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</si>
  <si>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</si>
  <si>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</si>
  <si>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</si>
  <si>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</si>
  <si>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</si>
  <si>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</si>
  <si>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</si>
  <si>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</si>
  <si>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</si>
  <si>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</si>
  <si>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</si>
  <si>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</si>
  <si>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</si>
  <si>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</si>
  <si>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</si>
  <si>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</si>
  <si>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</si>
  <si>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</si>
  <si>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</si>
  <si>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</si>
  <si>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</si>
  <si>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</si>
  <si>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</si>
  <si>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</si>
  <si>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</si>
  <si>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</si>
  <si>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</si>
  <si>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</si>
  <si>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</si>
  <si>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</si>
  <si>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</si>
  <si>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</si>
  <si>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</si>
  <si>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</si>
  <si>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</si>
  <si>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</si>
  <si>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</si>
  <si>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</si>
  <si>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</si>
  <si>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</si>
  <si>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</si>
  <si>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</si>
  <si>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</si>
  <si>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</si>
  <si>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</si>
  <si>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</si>
  <si>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</si>
  <si>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</si>
  <si>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</si>
  <si>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</si>
  <si>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</si>
  <si>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</si>
  <si>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</si>
  <si>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</si>
  <si>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</si>
  <si>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</si>
  <si>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</si>
  <si>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</si>
  <si>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</si>
  <si>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</si>
  <si>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</si>
  <si>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</si>
  <si>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</si>
  <si>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</si>
  <si>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</si>
  <si>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</si>
  <si>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</si>
  <si>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</si>
  <si>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</si>
  <si>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</si>
  <si>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</si>
  <si>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</si>
  <si>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</si>
  <si>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</si>
  <si>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</si>
  <si>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</si>
  <si>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</si>
  <si>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</si>
  <si>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</si>
  <si>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</si>
  <si>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</si>
  <si>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</si>
  <si>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</si>
  <si>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</si>
  <si>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</si>
  <si>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</si>
  <si>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</si>
  <si>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</si>
  <si>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</si>
  <si>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</si>
  <si>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</si>
  <si>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</si>
  <si>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</si>
  <si>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</si>
  <si>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</si>
  <si>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</si>
  <si>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</si>
  <si>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</si>
  <si>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</si>
  <si>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</si>
  <si>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</si>
  <si>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</si>
  <si>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</si>
  <si>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</si>
  <si>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</si>
  <si>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</si>
  <si>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</si>
  <si>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</si>
  <si>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</si>
  <si>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</si>
  <si>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</si>
  <si>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</si>
  <si>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</si>
  <si>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</si>
  <si>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</si>
  <si>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</si>
  <si>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</si>
  <si>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</si>
  <si>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</si>
  <si>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</si>
  <si>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</si>
  <si>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</si>
  <si>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</si>
  <si>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</si>
  <si>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</si>
  <si>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</si>
  <si>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</si>
  <si>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</si>
  <si>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</si>
  <si>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</si>
  <si>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</si>
  <si>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</si>
  <si>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</si>
  <si>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</si>
  <si>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</si>
  <si>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</si>
  <si>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</si>
  <si>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</si>
  <si>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</si>
  <si>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</si>
  <si>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</si>
  <si>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</si>
  <si>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</si>
  <si>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</si>
  <si>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</si>
  <si>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</si>
  <si>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</si>
  <si>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</si>
  <si>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</si>
  <si>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</si>
  <si>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</si>
  <si>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</si>
  <si>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</si>
  <si>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</si>
  <si>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</si>
  <si>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</si>
  <si>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</si>
  <si>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</si>
  <si>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</si>
  <si>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</si>
  <si>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</si>
  <si>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</si>
  <si>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</si>
  <si>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</si>
  <si>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</si>
  <si>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</si>
  <si>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</si>
  <si>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</si>
  <si>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</si>
  <si>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</si>
  <si>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</si>
  <si>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</si>
  <si>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</si>
  <si>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</si>
  <si>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</si>
  <si>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</si>
  <si>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</si>
  <si>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</si>
  <si>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</si>
  <si>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</si>
  <si>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</si>
  <si>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</si>
  <si>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</si>
  <si>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</si>
  <si>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</si>
  <si>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</si>
  <si>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</si>
  <si>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</si>
  <si>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</si>
  <si>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</si>
  <si>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</si>
  <si>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</si>
  <si>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</si>
  <si>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</si>
  <si>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</si>
  <si>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</si>
  <si>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</si>
  <si>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</si>
  <si>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</si>
  <si>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</si>
  <si>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</si>
  <si>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</si>
  <si>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</si>
  <si>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</si>
  <si>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</si>
  <si>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</si>
  <si>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</si>
  <si>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</si>
  <si>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</si>
  <si>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</si>
  <si>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</si>
  <si>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</si>
  <si>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</si>
  <si>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</si>
  <si>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</si>
  <si>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</si>
  <si>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</si>
  <si>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</si>
  <si>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</si>
  <si>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</si>
  <si>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</si>
  <si>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</si>
  <si>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</si>
  <si>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</si>
  <si>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</si>
  <si>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</si>
  <si>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</si>
  <si>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</si>
  <si>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</si>
  <si>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</si>
  <si>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</si>
  <si>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</si>
  <si>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</si>
  <si>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</si>
  <si>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</si>
  <si>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</si>
  <si>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</si>
  <si>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</si>
  <si>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</si>
  <si>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</si>
  <si>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</si>
  <si>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</si>
  <si>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</si>
  <si>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</si>
  <si>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</si>
  <si>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</si>
  <si>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</si>
  <si>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</si>
  <si>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</si>
  <si>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</si>
  <si>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</si>
  <si>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</si>
  <si>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</si>
  <si>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</si>
  <si>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</si>
  <si>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</si>
  <si>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</si>
  <si>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</si>
  <si>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</si>
  <si>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</si>
  <si>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</si>
  <si>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</si>
  <si>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</si>
  <si>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</si>
  <si>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</si>
  <si>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</si>
  <si>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</si>
  <si>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</si>
  <si>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</si>
  <si>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</si>
  <si>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</si>
  <si>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</si>
  <si>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</si>
  <si>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</si>
  <si>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</si>
  <si>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</si>
  <si>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</si>
  <si>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</si>
  <si>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</si>
  <si>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</si>
  <si>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</si>
  <si>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</si>
  <si>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</si>
  <si>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</si>
  <si>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</si>
  <si>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</si>
  <si>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</si>
  <si>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</si>
  <si>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</si>
  <si>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</si>
  <si>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</si>
  <si>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</si>
  <si>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</si>
  <si>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</si>
  <si>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</si>
  <si>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</si>
  <si>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</si>
  <si>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</si>
  <si>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</si>
  <si>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</si>
  <si>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</si>
  <si>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</si>
  <si>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</si>
  <si>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</si>
  <si>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</si>
  <si>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</si>
  <si>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</si>
  <si>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</si>
  <si>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</si>
  <si>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</si>
  <si>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</si>
  <si>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</si>
  <si>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</si>
  <si>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</si>
  <si>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</si>
  <si>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</si>
  <si>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</si>
  <si>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</si>
  <si>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</si>
  <si>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</si>
  <si>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</si>
  <si>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</si>
  <si>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</si>
  <si>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</si>
  <si>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</si>
  <si>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</si>
  <si>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</si>
  <si>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</si>
  <si>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</si>
  <si>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</si>
  <si>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</si>
  <si>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</si>
  <si>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</si>
  <si>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</si>
  <si>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</si>
  <si>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</si>
  <si>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</si>
  <si>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</si>
  <si>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</si>
  <si>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</si>
  <si>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</si>
  <si>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</si>
  <si>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</si>
  <si>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</si>
  <si>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</si>
  <si>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</si>
  <si>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</si>
  <si>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</si>
  <si>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</si>
  <si>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</si>
  <si>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</si>
  <si>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</si>
  <si>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</si>
  <si>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</si>
  <si>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</si>
  <si>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</si>
  <si>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</si>
  <si>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</si>
  <si>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</si>
  <si>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</si>
  <si>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</si>
  <si>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</si>
  <si>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</si>
  <si>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</si>
  <si>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</si>
  <si>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</si>
  <si>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</si>
  <si>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</si>
  <si>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</si>
  <si>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</si>
  <si>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</si>
  <si>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</si>
  <si>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</si>
  <si>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</si>
  <si>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</si>
  <si>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</si>
  <si>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</si>
  <si>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</si>
  <si>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</si>
  <si>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</si>
  <si>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</si>
  <si>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</si>
  <si>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</si>
  <si>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</si>
  <si>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</si>
  <si>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</si>
  <si>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</si>
  <si>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</si>
  <si>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</si>
  <si>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</si>
  <si>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</si>
  <si>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</si>
  <si>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</si>
  <si>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</si>
  <si>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</si>
  <si>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</si>
  <si>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</si>
  <si>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</si>
  <si>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</si>
  <si>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</si>
  <si>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</si>
  <si>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</si>
  <si>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</si>
  <si>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</si>
  <si>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</si>
  <si>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</si>
  <si>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</si>
  <si>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</si>
  <si>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</si>
  <si>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</si>
  <si>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</si>
  <si>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</si>
  <si>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</si>
  <si>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</si>
  <si>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</si>
  <si>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</si>
  <si>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</si>
  <si>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</si>
  <si>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</si>
  <si>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</si>
  <si>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</si>
  <si>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</si>
  <si>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</si>
  <si>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</si>
  <si>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</si>
  <si>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</si>
  <si>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</si>
  <si>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</si>
  <si>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</si>
  <si>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</si>
  <si>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</si>
  <si>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</si>
  <si>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</si>
  <si>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</si>
  <si>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</si>
  <si>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</si>
  <si>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</si>
  <si>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</si>
  <si>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</si>
  <si>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</si>
  <si>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</si>
  <si>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</si>
  <si>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</si>
  <si>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</si>
  <si>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</si>
  <si>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</si>
  <si>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</si>
  <si>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</si>
  <si>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</si>
  <si>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</si>
  <si>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</si>
  <si>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</si>
  <si>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</si>
  <si>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</si>
  <si>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</si>
  <si>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</si>
  <si>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</si>
  <si>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</si>
  <si>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</si>
  <si>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</si>
  <si>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</si>
  <si>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</si>
  <si>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</si>
  <si>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</si>
  <si>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</si>
  <si>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</si>
  <si>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</si>
  <si>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</si>
  <si>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</si>
  <si>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</si>
  <si>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</si>
  <si>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</si>
  <si>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</si>
  <si>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</si>
  <si>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</si>
  <si>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</si>
  <si>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</si>
  <si>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</si>
  <si>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</si>
  <si>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</si>
  <si>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</si>
  <si>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</si>
  <si>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</si>
  <si>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</si>
  <si>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</si>
  <si>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</si>
  <si>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</si>
  <si>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</si>
  <si>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</si>
  <si>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</si>
  <si>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</si>
  <si>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</si>
  <si>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</si>
  <si>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</si>
  <si>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</si>
  <si>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</si>
  <si>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</si>
  <si>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</si>
  <si>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</si>
  <si>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</si>
  <si>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</si>
  <si>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</si>
  <si>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</si>
  <si>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</si>
  <si>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</si>
  <si>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</si>
  <si>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</si>
  <si>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</si>
  <si>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</si>
  <si>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</si>
  <si>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</si>
  <si>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</si>
  <si>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</si>
  <si>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</si>
  <si>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</si>
  <si>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</si>
  <si>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</si>
  <si>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</si>
  <si>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</si>
  <si>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</si>
  <si>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</si>
  <si>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</si>
  <si>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</si>
  <si>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</si>
  <si>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</si>
  <si>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</si>
  <si>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</si>
  <si>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</si>
  <si>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</si>
  <si>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</si>
  <si>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</si>
  <si>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</si>
  <si>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</si>
  <si>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</si>
  <si>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</si>
  <si>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</si>
  <si>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</si>
  <si>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</si>
  <si>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</si>
  <si>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</si>
  <si>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</si>
  <si>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</si>
  <si>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</si>
  <si>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</si>
  <si>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</si>
  <si>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</si>
  <si>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</si>
  <si>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</si>
  <si>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</si>
  <si>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</si>
  <si>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</si>
  <si>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</si>
  <si>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</si>
  <si>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</si>
  <si>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</si>
  <si>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</si>
  <si>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</si>
  <si>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</si>
  <si>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</si>
  <si>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</si>
  <si>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</si>
  <si>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</si>
  <si>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</si>
  <si>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</si>
  <si>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</si>
  <si>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</si>
  <si>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</si>
  <si>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</si>
  <si>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</si>
  <si>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</si>
  <si>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</si>
  <si>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</si>
  <si>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</si>
  <si>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</si>
  <si>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</si>
  <si>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</si>
  <si>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</si>
  <si>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</si>
  <si>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</si>
  <si>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</si>
  <si>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</si>
  <si>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</si>
  <si>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</si>
  <si>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</si>
  <si>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</si>
  <si>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</si>
  <si>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</si>
  <si>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</si>
  <si>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</si>
  <si>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</si>
  <si>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</si>
  <si>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</si>
  <si>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</si>
  <si>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</si>
  <si>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</si>
  <si>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</si>
  <si>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</si>
  <si>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</si>
  <si>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</si>
  <si>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</si>
  <si>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</si>
  <si>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</si>
  <si>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</si>
  <si>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</si>
  <si>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</si>
  <si>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</si>
  <si>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</si>
  <si>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</si>
  <si>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</si>
  <si>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</si>
  <si>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</si>
  <si>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</si>
  <si>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</si>
  <si>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</si>
  <si>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</si>
  <si>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</si>
  <si>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</si>
  <si>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</si>
  <si>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</si>
  <si>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</si>
  <si>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</si>
  <si>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</si>
  <si>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</si>
  <si>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</si>
  <si>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</si>
  <si>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</si>
  <si>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</si>
  <si>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</si>
  <si>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</si>
  <si>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</si>
  <si>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</si>
  <si>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</si>
  <si>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</si>
  <si>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</si>
  <si>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</si>
  <si>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</si>
  <si>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</si>
  <si>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</si>
  <si>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</si>
  <si>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</si>
  <si>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</si>
  <si>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</si>
  <si>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</si>
  <si>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</si>
  <si>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</si>
  <si>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</si>
  <si>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</si>
  <si>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</si>
  <si>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</si>
  <si>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</si>
  <si>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</si>
  <si>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</si>
  <si>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</si>
  <si>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</si>
  <si>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</si>
  <si>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</si>
  <si>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</si>
  <si>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</si>
  <si>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</si>
  <si>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</si>
  <si>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</si>
  <si>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</si>
  <si>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</si>
  <si>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</si>
  <si>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</si>
  <si>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</si>
  <si>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</si>
  <si>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</si>
  <si>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</si>
  <si>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</si>
  <si>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</si>
  <si>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</si>
  <si>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</si>
  <si>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</si>
  <si>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</si>
  <si>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</si>
  <si>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</si>
  <si>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</si>
  <si>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</si>
  <si>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</si>
  <si>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</si>
  <si>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</si>
  <si>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</si>
  <si>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</si>
  <si>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</si>
  <si>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</si>
  <si>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</si>
  <si>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</si>
  <si>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</si>
  <si>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</si>
  <si>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</si>
  <si>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</si>
  <si>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</si>
  <si>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</si>
  <si>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</si>
  <si>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</si>
  <si>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</si>
  <si>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</si>
  <si>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</si>
  <si>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</si>
  <si>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</si>
  <si>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</si>
  <si>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</si>
  <si>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</si>
  <si>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</si>
  <si>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</si>
  <si>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</si>
  <si>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</si>
  <si>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</si>
  <si>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</si>
  <si>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</si>
  <si>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</si>
  <si>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</si>
  <si>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</si>
  <si>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</si>
  <si>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</si>
  <si>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</si>
  <si>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</si>
  <si>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</si>
  <si>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</si>
  <si>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</si>
  <si>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</si>
  <si>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</si>
  <si>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</si>
  <si>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</si>
  <si>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</si>
  <si>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</si>
  <si>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</si>
  <si>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</si>
  <si>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</si>
  <si>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</si>
  <si>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</si>
  <si>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</si>
  <si>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</si>
  <si>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</si>
  <si>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</si>
  <si>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</si>
  <si>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</si>
  <si>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</si>
  <si>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</si>
  <si>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</si>
  <si>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</si>
  <si>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</si>
  <si>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</si>
  <si>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</si>
  <si>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</si>
  <si>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</si>
  <si>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</si>
  <si>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</si>
  <si>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</si>
  <si>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</si>
  <si>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</si>
  <si>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</si>
  <si>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</si>
  <si>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</si>
  <si>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</si>
  <si>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</si>
  <si>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</si>
  <si>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</si>
  <si>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</si>
  <si>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</si>
  <si>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</si>
  <si>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</si>
  <si>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</si>
  <si>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</si>
  <si>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</si>
  <si>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</si>
  <si>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</si>
  <si>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</si>
  <si>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</si>
  <si>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</si>
  <si>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</si>
  <si>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</si>
  <si>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</si>
  <si>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</si>
  <si>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</si>
  <si>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</si>
  <si>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</si>
  <si>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</si>
  <si>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</si>
  <si>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</si>
  <si>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</si>
  <si>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</si>
  <si>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</si>
  <si>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</si>
  <si>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</si>
  <si>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</si>
  <si>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</si>
  <si>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</si>
  <si>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</si>
  <si>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</si>
  <si>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</si>
  <si>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</si>
  <si>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</si>
  <si>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</si>
  <si>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</si>
  <si>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</si>
  <si>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</si>
  <si>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</si>
  <si>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</si>
  <si>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</si>
  <si>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</si>
  <si>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</si>
  <si>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</si>
  <si>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</si>
  <si>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</si>
  <si>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</si>
  <si>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</si>
  <si>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</si>
  <si>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</si>
  <si>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</si>
  <si>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</si>
  <si>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</si>
  <si>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</si>
  <si>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</si>
  <si>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</si>
  <si>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</si>
  <si>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</si>
  <si>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</si>
  <si>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</si>
  <si>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</si>
  <si>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</si>
  <si>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</si>
  <si>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</si>
  <si>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</si>
  <si>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</si>
  <si>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</si>
  <si>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</si>
  <si>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</si>
  <si>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</si>
  <si>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</si>
  <si>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</si>
  <si>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</si>
  <si>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</si>
  <si>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</si>
  <si>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</si>
  <si>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</si>
  <si>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</si>
  <si>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</si>
  <si>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</si>
  <si>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</si>
  <si>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</si>
  <si>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</si>
  <si>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</si>
  <si>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</si>
  <si>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</si>
  <si>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</si>
  <si>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</si>
  <si>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</si>
  <si>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</si>
  <si>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</si>
  <si>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</si>
  <si>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</si>
  <si>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</si>
  <si>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</si>
  <si>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</si>
  <si>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</si>
  <si>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</si>
  <si>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</si>
  <si>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</si>
  <si>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</si>
  <si>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</si>
  <si>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</si>
  <si>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</si>
  <si>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</si>
  <si>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</si>
  <si>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</si>
  <si>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</si>
  <si>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</si>
  <si>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</si>
  <si>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</si>
  <si>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</si>
  <si>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</si>
  <si>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</si>
  <si>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</si>
  <si>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</si>
  <si>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</si>
  <si>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</si>
  <si>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</si>
  <si>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</si>
  <si>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</si>
  <si>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</si>
  <si>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</si>
  <si>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</si>
  <si>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</si>
  <si>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</si>
  <si>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</si>
  <si>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</si>
  <si>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</si>
  <si>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</si>
  <si>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</si>
  <si>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</si>
  <si>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</si>
  <si>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</si>
  <si>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</si>
  <si>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</si>
  <si>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</si>
  <si>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</si>
  <si>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</si>
  <si>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</si>
  <si>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</si>
  <si>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</si>
  <si>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</si>
  <si>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</si>
  <si>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</si>
  <si>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</si>
  <si>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</si>
  <si>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</si>
  <si>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</si>
  <si>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</si>
  <si>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</si>
  <si>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</si>
  <si>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</si>
  <si>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</si>
  <si>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</si>
  <si>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</si>
  <si>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</si>
  <si>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</si>
  <si>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</si>
  <si>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</si>
  <si>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</si>
  <si>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</si>
  <si>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</si>
  <si>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</si>
  <si>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</si>
  <si>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</si>
  <si>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</si>
  <si>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</si>
  <si>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</si>
  <si>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</si>
  <si>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</si>
  <si>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</si>
  <si>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</si>
  <si>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</si>
  <si>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</si>
  <si>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</si>
  <si>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</si>
  <si>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</si>
  <si>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</si>
  <si>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</si>
  <si>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</si>
  <si>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</si>
  <si>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</si>
  <si>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</si>
  <si>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</si>
  <si>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</si>
  <si>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</si>
  <si>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</si>
  <si>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</si>
  <si>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</si>
  <si>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</si>
  <si>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</si>
  <si>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</si>
  <si>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</si>
  <si>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</si>
  <si>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</si>
  <si>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</si>
  <si>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</si>
  <si>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</si>
  <si>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</si>
  <si>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</si>
  <si>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</si>
  <si>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</si>
  <si>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</si>
  <si>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</si>
  <si>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</si>
  <si>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</si>
  <si>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</si>
  <si>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</si>
  <si>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</si>
  <si>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</si>
  <si>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</si>
  <si>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</si>
  <si>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</si>
  <si>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</si>
  <si>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</si>
  <si>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</si>
  <si>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</si>
  <si>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</si>
  <si>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</si>
  <si>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</si>
  <si>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</si>
  <si>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</si>
  <si>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</si>
  <si>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</si>
  <si>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</si>
  <si>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</si>
  <si>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</si>
  <si>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</si>
  <si>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</si>
  <si>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</si>
  <si>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</si>
  <si>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</si>
  <si>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</si>
  <si>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</si>
  <si>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</si>
  <si>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</si>
  <si>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</si>
  <si>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</si>
  <si>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</si>
  <si>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</si>
  <si>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</si>
  <si>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</si>
  <si>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</si>
  <si>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</si>
  <si>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</si>
  <si>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</si>
  <si>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</si>
  <si>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</si>
  <si>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</si>
  <si>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</si>
  <si>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</si>
  <si>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</si>
  <si>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</si>
  <si>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</si>
  <si>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</si>
  <si>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</si>
  <si>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</si>
  <si>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</si>
  <si>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</si>
  <si>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</si>
  <si>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</si>
  <si>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</si>
  <si>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</si>
  <si>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</si>
  <si>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</si>
  <si>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</si>
  <si>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</si>
  <si>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</si>
  <si>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</si>
  <si>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</si>
  <si>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</si>
  <si>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</si>
  <si>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</si>
  <si>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</si>
  <si>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</si>
  <si>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</si>
  <si>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</si>
  <si>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</si>
  <si>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</si>
  <si>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</si>
  <si>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</si>
  <si>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</si>
  <si>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</si>
  <si>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</si>
  <si>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</si>
  <si>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</si>
  <si>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</si>
  <si>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</si>
  <si>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</si>
  <si>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</si>
  <si>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</si>
  <si>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</si>
  <si>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</si>
  <si>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</si>
  <si>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</si>
  <si>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</si>
  <si>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</si>
  <si>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</si>
  <si>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</si>
  <si>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</si>
  <si>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</si>
  <si>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</si>
  <si>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</si>
  <si>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</si>
  <si>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</si>
  <si>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</si>
  <si>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</si>
  <si>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</si>
  <si>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</si>
  <si>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</si>
  <si>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</si>
  <si>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</si>
  <si>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</si>
  <si>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</si>
  <si>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</si>
  <si>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</si>
  <si>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</si>
  <si>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</si>
  <si>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</si>
  <si>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</si>
  <si>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</si>
  <si>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</si>
  <si>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</si>
  <si>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</si>
  <si>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</si>
  <si>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</si>
  <si>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</si>
  <si>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</si>
  <si>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</si>
  <si>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</si>
  <si>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</si>
  <si>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</si>
  <si>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</si>
  <si>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</si>
  <si>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</si>
  <si>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</si>
  <si>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</si>
  <si>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</si>
  <si>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</si>
  <si>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</si>
  <si>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</si>
  <si>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</si>
  <si>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</si>
  <si>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</si>
  <si>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</si>
  <si>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</si>
  <si>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</si>
  <si>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</si>
  <si>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</si>
  <si>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</si>
  <si>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</si>
  <si>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</si>
  <si>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</si>
  <si>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</si>
  <si>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</si>
  <si>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</si>
  <si>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</si>
  <si>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</si>
  <si>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</si>
  <si>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</si>
  <si>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</si>
  <si>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</si>
  <si>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</si>
  <si>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</si>
  <si>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</si>
  <si>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</si>
  <si>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</si>
  <si>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</si>
  <si>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</si>
  <si>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</si>
  <si>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</si>
  <si>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</si>
  <si>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</si>
  <si>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</si>
  <si>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</si>
  <si>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</si>
  <si>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</si>
  <si>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</si>
  <si>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</si>
  <si>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</si>
  <si>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</si>
  <si>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</si>
  <si>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</si>
  <si>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</si>
  <si>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</si>
  <si>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</si>
  <si>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</si>
  <si>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</si>
  <si>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</si>
  <si>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</si>
  <si>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</si>
  <si>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</si>
  <si>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</si>
  <si>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</si>
  <si>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</si>
  <si>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</si>
  <si>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</si>
  <si>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</si>
  <si>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</si>
  <si>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</si>
  <si>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</si>
  <si>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</si>
  <si>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</si>
  <si>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</si>
  <si>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</si>
  <si>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</si>
  <si>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</si>
  <si>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</si>
  <si>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</si>
  <si>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</si>
  <si>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</si>
  <si>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</si>
  <si>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</si>
  <si>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</si>
  <si>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</si>
  <si>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</si>
  <si>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</si>
  <si>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</si>
  <si>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</si>
  <si>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</si>
  <si>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</si>
  <si>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</si>
  <si>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</si>
  <si>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</si>
  <si>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</si>
  <si>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</si>
  <si>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</si>
  <si>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</si>
  <si>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</si>
  <si>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</si>
  <si>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</si>
  <si>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</si>
  <si>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</si>
  <si>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</si>
  <si>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</si>
  <si>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</si>
  <si>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</si>
  <si>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</si>
  <si>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</si>
  <si>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</si>
  <si>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</si>
  <si>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</si>
  <si>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</si>
  <si>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</si>
  <si>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</si>
  <si>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</si>
  <si>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</si>
  <si>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</si>
  <si>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</si>
  <si>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</si>
  <si>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</si>
  <si>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</si>
  <si>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</si>
  <si>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</si>
  <si>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</si>
  <si>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</si>
  <si>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</si>
  <si>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</si>
  <si>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</si>
  <si>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</si>
  <si>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</si>
  <si>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</si>
  <si>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</si>
  <si>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</si>
  <si>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</si>
  <si>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</si>
  <si>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</si>
  <si>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</si>
  <si>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</si>
  <si>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</si>
  <si>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</si>
  <si>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</si>
  <si>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</si>
  <si>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</si>
  <si>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</si>
  <si>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</si>
  <si>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</si>
  <si>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</si>
  <si>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</si>
  <si>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</si>
  <si>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</si>
  <si>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</si>
  <si>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</si>
  <si>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</si>
  <si>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</si>
  <si>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</si>
  <si>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</si>
  <si>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</si>
  <si>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</si>
  <si>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</si>
  <si>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</si>
  <si>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</si>
  <si>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</si>
  <si>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</si>
  <si>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</si>
  <si>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</si>
  <si>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</si>
  <si>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</si>
  <si>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</si>
  <si>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</si>
  <si>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</si>
  <si>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</si>
  <si>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</si>
  <si>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</si>
  <si>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</si>
  <si>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</si>
  <si>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</si>
  <si>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</si>
  <si>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</si>
  <si>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</si>
  <si>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</si>
  <si>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</si>
  <si>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</si>
  <si>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</si>
  <si>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</si>
  <si>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</si>
  <si>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</si>
  <si>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</si>
  <si>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</si>
  <si>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</si>
  <si>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</si>
  <si>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</si>
  <si>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</si>
  <si>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</si>
  <si>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</si>
  <si>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</si>
  <si>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</si>
  <si>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</si>
  <si>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</si>
  <si>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</si>
  <si>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</si>
  <si>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</si>
  <si>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</si>
  <si>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</si>
  <si>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</si>
  <si>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</si>
  <si>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</si>
  <si>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</si>
  <si>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</si>
  <si>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</si>
  <si>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</si>
  <si>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</si>
  <si>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</si>
  <si>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</si>
  <si>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</si>
  <si>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</si>
  <si>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</si>
  <si>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</si>
  <si>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</si>
  <si>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</si>
  <si>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</si>
  <si>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</si>
  <si>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</si>
  <si>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</si>
  <si>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</si>
  <si>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</si>
  <si>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</si>
  <si>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</si>
  <si>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</si>
  <si>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</si>
  <si>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</si>
  <si>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</si>
  <si>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</si>
  <si>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</si>
  <si>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</si>
  <si>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</si>
  <si>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</si>
  <si>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</si>
  <si>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</si>
  <si>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</si>
  <si>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</si>
  <si>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</si>
  <si>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</si>
  <si>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</si>
  <si>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</si>
  <si>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</si>
  <si>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</si>
  <si>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</si>
  <si>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</si>
  <si>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</si>
  <si>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</si>
  <si>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</si>
  <si>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</si>
  <si>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</si>
  <si>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</si>
  <si>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</si>
  <si>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</si>
  <si>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</si>
  <si>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</si>
  <si>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</si>
  <si>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</si>
  <si>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</si>
  <si>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</si>
  <si>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</si>
  <si>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</si>
  <si>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</si>
  <si>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</si>
  <si>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</si>
  <si>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</si>
  <si>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</si>
  <si>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</si>
  <si>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</si>
  <si>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</si>
  <si>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</si>
  <si>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</si>
  <si>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</si>
  <si>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</si>
  <si>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</si>
  <si>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</si>
  <si>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</si>
  <si>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</si>
  <si>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</si>
  <si>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</si>
  <si>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</si>
  <si>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</si>
  <si>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</si>
  <si>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</si>
  <si>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</si>
  <si>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</si>
  <si>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</si>
  <si>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</si>
  <si>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</si>
  <si>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</si>
  <si>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</si>
  <si>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</si>
  <si>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</si>
  <si>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</si>
  <si>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</si>
  <si>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</si>
  <si>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</si>
  <si>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</si>
  <si>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</si>
  <si>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</si>
  <si>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</si>
  <si>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</si>
  <si>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</si>
  <si>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</si>
  <si>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</si>
  <si>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</si>
  <si>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</si>
  <si>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</si>
  <si>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</si>
  <si>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</si>
  <si>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</si>
  <si>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</si>
  <si>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</si>
  <si>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</si>
  <si>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</si>
  <si>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</si>
  <si>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</si>
  <si>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</si>
  <si>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</si>
  <si>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</si>
  <si>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</si>
  <si>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</si>
  <si>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</si>
  <si>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</si>
  <si>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</si>
  <si>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</si>
  <si>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</si>
  <si>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</si>
  <si>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</si>
  <si>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</si>
  <si>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</si>
  <si>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</si>
  <si>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</si>
  <si>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</si>
  <si>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</si>
  <si>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</si>
  <si>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</si>
  <si>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</si>
  <si>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</si>
  <si>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</si>
  <si>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</si>
  <si>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</si>
  <si>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</si>
  <si>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</si>
  <si>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</si>
  <si>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</si>
  <si>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</si>
  <si>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</si>
  <si>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</si>
  <si>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</si>
  <si>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</si>
  <si>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</si>
  <si>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</si>
  <si>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</si>
  <si>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</si>
  <si>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</si>
  <si>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</si>
  <si>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</si>
  <si>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</si>
  <si>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</si>
  <si>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</si>
  <si>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</si>
  <si>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</si>
  <si>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</si>
  <si>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</si>
  <si>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</si>
  <si>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</si>
  <si>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</si>
  <si>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</si>
  <si>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</si>
  <si>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</si>
  <si>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</si>
  <si>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</si>
  <si>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</si>
  <si>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</si>
  <si>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</si>
  <si>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</si>
  <si>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</si>
  <si>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</si>
  <si>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</si>
  <si>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</si>
  <si>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</si>
  <si>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</si>
  <si>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</si>
  <si>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</si>
  <si>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</si>
  <si>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</si>
  <si>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</si>
  <si>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</si>
  <si>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</si>
  <si>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</si>
  <si>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</si>
  <si>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</si>
  <si>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</si>
  <si>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</si>
  <si>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</si>
  <si>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</si>
  <si>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</si>
  <si>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</si>
  <si>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</si>
  <si>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</si>
  <si>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</si>
  <si>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</si>
  <si>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</si>
  <si>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</si>
  <si>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</si>
  <si>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</si>
  <si>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</si>
  <si>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</si>
  <si>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</si>
  <si>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</si>
  <si>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</si>
  <si>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</si>
  <si>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</si>
  <si>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</si>
  <si>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</si>
  <si>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</si>
  <si>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</si>
  <si>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</si>
  <si>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</si>
  <si>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</si>
  <si>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</si>
  <si>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</si>
  <si>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</si>
  <si>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</si>
  <si>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</si>
  <si>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</si>
  <si>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</si>
  <si>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</si>
  <si>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</si>
  <si>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</si>
  <si>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</si>
  <si>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</si>
  <si>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</si>
  <si>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</si>
  <si>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</si>
  <si>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</si>
  <si>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</si>
  <si>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</si>
  <si>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</si>
  <si>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</si>
  <si>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</si>
  <si>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</si>
  <si>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</si>
  <si>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</si>
  <si>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</si>
  <si>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</si>
  <si>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</si>
  <si>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</si>
  <si>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</si>
  <si>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</si>
  <si>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</si>
  <si>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</si>
  <si>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</si>
  <si>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</si>
  <si>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</si>
  <si>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</si>
  <si>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</si>
  <si>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</si>
  <si>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</si>
  <si>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</si>
  <si>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</si>
  <si>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</si>
  <si>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</si>
  <si>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</si>
  <si>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</si>
  <si>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</si>
  <si>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</si>
  <si>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</si>
  <si>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</si>
  <si>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</si>
  <si>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</si>
  <si>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</si>
  <si>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</si>
  <si>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</si>
  <si>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</si>
  <si>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</si>
  <si>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</si>
  <si>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</si>
  <si>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</si>
  <si>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</si>
  <si>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</si>
  <si>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</si>
  <si>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</si>
  <si>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</si>
  <si>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</si>
  <si>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</si>
  <si>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</si>
  <si>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</si>
  <si>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</si>
  <si>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</si>
  <si>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</si>
  <si>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</si>
  <si>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</si>
  <si>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</si>
  <si>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</si>
  <si>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</si>
  <si>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</si>
  <si>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</si>
  <si>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</si>
  <si>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</si>
  <si>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</si>
  <si>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</si>
  <si>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</si>
  <si>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</si>
  <si>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</si>
  <si>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</si>
  <si>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</si>
  <si>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</si>
  <si>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</si>
  <si>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</si>
  <si>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</si>
  <si>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</si>
  <si>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</si>
  <si>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</si>
  <si>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</si>
  <si>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</si>
  <si>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</si>
  <si>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</si>
  <si>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</si>
  <si>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</si>
  <si>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</si>
  <si>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</si>
  <si>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</si>
  <si>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</si>
  <si>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</si>
  <si>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</si>
  <si>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</si>
  <si>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</si>
  <si>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</si>
  <si>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</si>
  <si>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</si>
  <si>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</si>
  <si>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</si>
  <si>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</si>
  <si>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</si>
  <si>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</si>
  <si>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</si>
  <si>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</si>
  <si>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</si>
  <si>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</si>
  <si>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</si>
  <si>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</si>
  <si>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</si>
  <si>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</si>
  <si>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</si>
  <si>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</si>
  <si>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</si>
  <si>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</si>
  <si>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</si>
  <si>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</si>
  <si>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</si>
  <si>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</si>
  <si>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</si>
  <si>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</si>
  <si>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</si>
  <si>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</si>
  <si>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</si>
  <si>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</si>
  <si>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</si>
  <si>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</si>
  <si>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</si>
  <si>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</si>
  <si>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</si>
  <si>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</si>
  <si>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</si>
  <si>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</si>
  <si>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</si>
  <si>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</si>
  <si>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</si>
  <si>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</si>
  <si>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</si>
  <si>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</si>
  <si>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</si>
  <si>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</si>
  <si>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</si>
  <si>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</si>
  <si>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</si>
  <si>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</si>
  <si>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</si>
  <si>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</si>
  <si>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</si>
  <si>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</si>
  <si>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</si>
  <si>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</si>
  <si>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</si>
  <si>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</si>
  <si>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</si>
  <si>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</si>
  <si>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</si>
  <si>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</si>
  <si>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</si>
  <si>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</si>
  <si>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</si>
  <si>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</si>
  <si>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</si>
  <si>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</si>
  <si>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</si>
  <si>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</si>
  <si>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</si>
  <si>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</si>
  <si>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</si>
  <si>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</si>
  <si>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</si>
  <si>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</si>
  <si>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</si>
  <si>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</si>
  <si>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</si>
  <si>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</si>
  <si>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</si>
  <si>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</si>
  <si>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</si>
  <si>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</si>
  <si>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</si>
  <si>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</si>
  <si>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</si>
  <si>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</si>
  <si>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</si>
  <si>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</si>
  <si>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</si>
  <si>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</si>
  <si>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</si>
  <si>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</si>
  <si>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</si>
  <si>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</si>
  <si>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</si>
  <si>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</si>
  <si>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</si>
  <si>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</si>
  <si>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</si>
  <si>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</si>
  <si>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</si>
  <si>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</si>
  <si>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</si>
  <si>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</si>
  <si>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</si>
  <si>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</si>
  <si>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</si>
  <si>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</si>
  <si>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</si>
  <si>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</si>
  <si>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</si>
  <si>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</si>
  <si>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</si>
  <si>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</si>
  <si>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</si>
  <si>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</si>
  <si>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</si>
  <si>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</si>
  <si>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</si>
  <si>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</si>
  <si>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</si>
  <si>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</si>
  <si>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</si>
  <si>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</si>
  <si>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</si>
  <si>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</si>
  <si>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</si>
  <si>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</si>
  <si>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</si>
  <si>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</si>
  <si>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</si>
  <si>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</si>
  <si>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</si>
  <si>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</si>
  <si>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</si>
  <si>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</si>
  <si>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</si>
  <si>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</si>
  <si>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</si>
  <si>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</si>
  <si>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</si>
  <si>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</si>
  <si>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</si>
  <si>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</si>
  <si>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</si>
  <si>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</si>
  <si>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</si>
  <si>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</si>
  <si>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</si>
  <si>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</si>
  <si>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</si>
  <si>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</si>
  <si>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</si>
  <si>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</si>
  <si>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</si>
  <si>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</si>
  <si>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</si>
  <si>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</si>
  <si>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</si>
  <si>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</si>
  <si>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</si>
  <si>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</si>
  <si>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</si>
  <si>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</si>
  <si>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</si>
  <si>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</si>
  <si>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</si>
  <si>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</si>
  <si>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</si>
  <si>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</si>
  <si>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</si>
  <si>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</si>
  <si>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</si>
  <si>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</si>
  <si>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</si>
  <si>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</si>
  <si>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</si>
  <si>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</si>
  <si>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</si>
  <si>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</si>
  <si>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</si>
  <si>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</si>
  <si>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</si>
  <si>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</si>
  <si>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</si>
  <si>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</si>
  <si>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</si>
  <si>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</si>
  <si>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</si>
  <si>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</si>
  <si>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</si>
  <si>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</si>
  <si>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</si>
  <si>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</si>
  <si>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</si>
  <si>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</si>
  <si>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</si>
  <si>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</si>
  <si>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</si>
  <si>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</si>
  <si>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</si>
  <si>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</si>
  <si>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</si>
  <si>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</si>
  <si>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</si>
  <si>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</si>
  <si>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</si>
  <si>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</si>
  <si>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</si>
  <si>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</si>
  <si>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</si>
  <si>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</si>
  <si>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</si>
  <si>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</si>
  <si>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</si>
  <si>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</si>
  <si>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</si>
  <si>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</si>
  <si>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</si>
  <si>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</si>
  <si>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</si>
  <si>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</si>
  <si>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</si>
  <si>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</si>
  <si>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</si>
  <si>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</si>
  <si>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</si>
  <si>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</si>
  <si>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</si>
  <si>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</si>
  <si>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</si>
  <si>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</si>
  <si>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</si>
  <si>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</si>
  <si>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</si>
  <si>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</si>
  <si>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</si>
  <si>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</si>
  <si>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</si>
  <si>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</si>
  <si>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</si>
  <si>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</si>
  <si>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</si>
  <si>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</si>
  <si>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</si>
  <si>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</si>
  <si>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</si>
  <si>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</si>
  <si>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</si>
  <si>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</si>
  <si>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</si>
  <si>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</si>
  <si>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</si>
  <si>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</si>
  <si>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</si>
  <si>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</si>
  <si>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</si>
  <si>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</si>
  <si>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</si>
  <si>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</si>
  <si>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</si>
  <si>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</si>
  <si>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</si>
  <si>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</si>
  <si>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</si>
  <si>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</si>
  <si>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</si>
  <si>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</si>
  <si>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</si>
  <si>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</si>
  <si>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</si>
  <si>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</si>
  <si>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</si>
  <si>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</si>
  <si>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</si>
  <si>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</si>
  <si>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</si>
  <si>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</si>
  <si>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</si>
  <si>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</si>
  <si>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</si>
  <si>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</si>
  <si>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</si>
  <si>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</si>
  <si>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</si>
  <si>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</si>
  <si>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</si>
  <si>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</si>
  <si>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</si>
  <si>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</si>
  <si>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</si>
  <si>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</si>
  <si>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</si>
  <si>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</si>
  <si>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</si>
  <si>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</si>
  <si>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</si>
  <si>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</si>
  <si>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</si>
  <si>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</si>
  <si>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</si>
  <si>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</si>
  <si>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</si>
  <si>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</si>
  <si>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</si>
  <si>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</si>
  <si>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</si>
  <si>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</si>
  <si>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</si>
  <si>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</si>
  <si>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</si>
  <si>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</si>
  <si>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</si>
  <si>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</si>
  <si>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</si>
  <si>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</si>
  <si>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</si>
  <si>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</si>
  <si>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</si>
  <si>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</si>
  <si>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</si>
  <si>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</si>
  <si>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</si>
  <si>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</si>
  <si>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</si>
  <si>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</si>
  <si>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</si>
  <si>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</si>
  <si>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</si>
  <si>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</si>
  <si>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</si>
  <si>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</si>
  <si>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</si>
  <si>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</si>
  <si>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</si>
  <si>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</si>
  <si>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</si>
  <si>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</si>
  <si>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</si>
  <si>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</si>
  <si>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</si>
  <si>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</si>
  <si>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</si>
  <si>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</si>
  <si>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</si>
  <si>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</si>
  <si>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</si>
  <si>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</si>
  <si>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</si>
  <si>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</si>
  <si>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</si>
  <si>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</si>
  <si>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</si>
  <si>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</si>
  <si>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</si>
  <si>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</si>
  <si>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</si>
  <si>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</si>
  <si>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</si>
  <si>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</si>
  <si>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</si>
  <si>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</si>
  <si>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</si>
  <si>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</si>
  <si>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</si>
  <si>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</si>
  <si>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</si>
  <si>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</si>
  <si>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</si>
  <si>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</si>
  <si>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</si>
  <si>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</si>
  <si>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</si>
  <si>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</si>
  <si>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</si>
  <si>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</si>
  <si>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</si>
  <si>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</si>
  <si>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</si>
  <si>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</si>
  <si>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</si>
  <si>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</si>
  <si>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</si>
  <si>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</si>
  <si>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</si>
  <si>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</si>
  <si>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</si>
  <si>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</si>
  <si>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</si>
  <si>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</si>
  <si>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</si>
  <si>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</si>
  <si>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</si>
  <si>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</si>
  <si>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</si>
  <si>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</si>
  <si>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</si>
  <si>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</si>
  <si>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</si>
  <si>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</si>
  <si>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</si>
  <si>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</si>
  <si>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</si>
  <si>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</si>
  <si>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</si>
  <si>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</si>
  <si>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</si>
  <si>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</si>
  <si>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</si>
  <si>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</si>
  <si>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</si>
  <si>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</si>
  <si>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</si>
  <si>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</si>
  <si>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</si>
  <si>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</si>
  <si>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</si>
  <si>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</si>
  <si>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</si>
  <si>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</si>
  <si>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</si>
  <si>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</si>
  <si>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</si>
  <si>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</si>
  <si>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</si>
  <si>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</si>
  <si>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</si>
  <si>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</si>
  <si>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</si>
  <si>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</si>
  <si>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</si>
  <si>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</si>
  <si>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</si>
  <si>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</si>
  <si>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</si>
  <si>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</si>
  <si>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</si>
  <si>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</si>
  <si>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</si>
  <si>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</si>
  <si>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</si>
  <si>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</si>
  <si>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</si>
  <si>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</si>
  <si>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</si>
  <si>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</si>
  <si>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</si>
  <si>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</si>
  <si>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</si>
  <si>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</si>
  <si>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</si>
  <si>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</si>
  <si>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</si>
  <si>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</si>
  <si>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</si>
  <si>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</si>
  <si>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</si>
  <si>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</si>
  <si>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</si>
  <si>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</si>
  <si>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</si>
  <si>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</si>
  <si>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</si>
  <si>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</si>
  <si>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</si>
  <si>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</si>
  <si>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</si>
  <si>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</si>
  <si>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</si>
  <si>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</si>
  <si>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</si>
  <si>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</si>
  <si>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</si>
  <si>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</si>
  <si>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</si>
  <si>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</si>
  <si>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</si>
  <si>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</si>
  <si>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</si>
  <si>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</si>
  <si>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</si>
  <si>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</si>
  <si>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</si>
  <si>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</si>
  <si>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</si>
  <si>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</si>
  <si>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</si>
  <si>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</si>
  <si>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</si>
  <si>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</si>
  <si>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</si>
  <si>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</si>
  <si>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</si>
  <si>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</si>
  <si>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</si>
  <si>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</si>
  <si>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</si>
  <si>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</si>
  <si>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</si>
  <si>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</si>
  <si>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</si>
  <si>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</si>
  <si>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</si>
  <si>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</si>
  <si>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</si>
  <si>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</si>
  <si>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</si>
  <si>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</si>
  <si>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</si>
  <si>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</si>
  <si>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</si>
  <si>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</si>
  <si>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</si>
  <si>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</si>
  <si>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</si>
  <si>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</si>
  <si>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</si>
  <si>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</si>
  <si>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</si>
  <si>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</si>
  <si>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</si>
  <si>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</si>
  <si>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</si>
  <si>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</si>
  <si>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</si>
  <si>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</si>
  <si>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</si>
  <si>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</si>
  <si>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</si>
  <si>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</si>
  <si>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</si>
  <si>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</si>
  <si>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</si>
  <si>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</si>
  <si>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</si>
  <si>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</si>
  <si>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</si>
  <si>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</si>
  <si>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</si>
  <si>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</si>
  <si>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</si>
  <si>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</si>
  <si>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</si>
  <si>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</si>
  <si>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</si>
  <si>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</si>
  <si>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</si>
  <si>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</si>
  <si>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</si>
  <si>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</si>
  <si>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</si>
  <si>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</si>
  <si>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</si>
  <si>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</si>
  <si>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</si>
  <si>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</si>
  <si>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</si>
  <si>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</si>
  <si>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</si>
  <si>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</si>
  <si>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</si>
  <si>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</si>
  <si>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</si>
  <si>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</si>
  <si>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</si>
  <si>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</si>
  <si>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</si>
  <si>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</si>
  <si>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</si>
  <si>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</si>
  <si>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</si>
  <si>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</si>
  <si>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</si>
  <si>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</si>
  <si>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</si>
  <si>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</si>
  <si>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</si>
  <si>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</si>
  <si>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</si>
  <si>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</si>
  <si>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</si>
  <si>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</si>
  <si>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</si>
  <si>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</si>
  <si>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</si>
  <si>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</si>
  <si>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</si>
  <si>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</si>
  <si>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</si>
  <si>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</si>
  <si>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</si>
  <si>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</si>
  <si>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</si>
  <si>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</si>
  <si>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</si>
  <si>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</si>
  <si>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</si>
  <si>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</si>
  <si>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</si>
  <si>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</si>
  <si>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</si>
  <si>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</si>
  <si>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</si>
  <si>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</si>
  <si>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</si>
  <si>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</si>
  <si>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</si>
  <si>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</si>
  <si>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</si>
  <si>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</si>
  <si>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</si>
  <si>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</si>
  <si>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</si>
  <si>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</si>
  <si>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</si>
  <si>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</si>
  <si>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</si>
  <si>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</si>
  <si>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</si>
  <si>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</si>
  <si>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</si>
  <si>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</si>
  <si>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</si>
  <si>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</si>
  <si>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</si>
  <si>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</si>
  <si>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</si>
  <si>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</si>
  <si>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</si>
  <si>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</si>
  <si>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</si>
  <si>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</si>
  <si>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</si>
  <si>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</si>
  <si>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</si>
  <si>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</si>
  <si>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</si>
  <si>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</si>
  <si>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</si>
  <si>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</si>
  <si>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</si>
  <si>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</si>
  <si>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</si>
  <si>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</si>
  <si>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</si>
  <si>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</si>
  <si>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</si>
  <si>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</si>
  <si>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</si>
  <si>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</si>
  <si>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</si>
  <si>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</si>
  <si>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</si>
  <si>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</si>
  <si>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</si>
  <si>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</si>
  <si>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</si>
  <si>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</si>
  <si>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</si>
  <si>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</si>
  <si>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</si>
  <si>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</si>
  <si>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</si>
  <si>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</si>
  <si>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</si>
  <si>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</si>
  <si>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</si>
  <si>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</si>
  <si>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</si>
  <si>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</si>
  <si>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</si>
  <si>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</si>
  <si>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</si>
  <si>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</si>
  <si>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</si>
  <si>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</si>
  <si>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</si>
  <si>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</si>
  <si>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</si>
  <si>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</si>
  <si>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</si>
  <si>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</si>
  <si>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</si>
  <si>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</si>
  <si>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</si>
  <si>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</si>
  <si>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</si>
  <si>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</si>
  <si>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</si>
  <si>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</si>
  <si>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</si>
  <si>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</si>
  <si>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</si>
  <si>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</si>
  <si>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</si>
  <si>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</si>
  <si>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</si>
  <si>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</si>
  <si>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</si>
  <si>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</si>
  <si>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</si>
  <si>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</si>
  <si>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</si>
  <si>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</si>
  <si>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</si>
  <si>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</si>
  <si>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</si>
  <si>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</si>
  <si>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</si>
  <si>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</si>
  <si>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</si>
  <si>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</si>
  <si>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</si>
  <si>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</si>
  <si>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</si>
  <si>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</si>
  <si>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</si>
  <si>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</si>
  <si>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</si>
  <si>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</si>
  <si>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</si>
  <si>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</si>
  <si>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</si>
  <si>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</si>
  <si>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</si>
  <si>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</si>
  <si>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</si>
  <si>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</si>
  <si>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</si>
  <si>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</si>
  <si>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</si>
  <si>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</si>
  <si>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</si>
  <si>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</si>
  <si>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</si>
  <si>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</si>
  <si>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</si>
  <si>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</si>
  <si>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</si>
  <si>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</si>
  <si>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</si>
  <si>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</si>
  <si>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</si>
  <si>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</si>
  <si>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</si>
  <si>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</si>
  <si>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</si>
  <si>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</si>
  <si>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</si>
  <si>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</si>
  <si>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</si>
  <si>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</si>
  <si>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</si>
  <si>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</si>
  <si>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</si>
  <si>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</si>
  <si>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</si>
  <si>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</si>
  <si>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</si>
  <si>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</si>
  <si>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</si>
  <si>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</si>
  <si>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</si>
  <si>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</si>
  <si>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</si>
  <si>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</si>
  <si>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</si>
  <si>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</si>
  <si>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</si>
  <si>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</si>
  <si>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</si>
  <si>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</si>
  <si>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</si>
  <si>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</si>
  <si>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</si>
  <si>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</si>
  <si>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</si>
  <si>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</si>
  <si>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</si>
  <si>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</si>
  <si>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</si>
  <si>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</si>
  <si>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</si>
  <si>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</si>
  <si>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</si>
  <si>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</si>
  <si>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</si>
  <si>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</si>
  <si>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</si>
  <si>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</si>
  <si>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</si>
  <si>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</si>
  <si>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</si>
  <si>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</si>
  <si>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</si>
  <si>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</si>
  <si>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</si>
  <si>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</si>
  <si>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</si>
  <si>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</si>
  <si>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</si>
  <si>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</si>
  <si>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</si>
  <si>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</si>
  <si>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</si>
  <si>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</si>
  <si>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</si>
  <si>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</si>
  <si>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</si>
  <si>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</si>
  <si>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</si>
  <si>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</si>
  <si>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</si>
  <si>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</si>
  <si>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</si>
  <si>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</si>
  <si>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</si>
  <si>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</si>
  <si>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</si>
  <si>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</si>
  <si>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</si>
  <si>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</si>
  <si>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</si>
  <si>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</si>
  <si>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</si>
  <si>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</si>
  <si>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</si>
  <si>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</si>
  <si>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</si>
  <si>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</si>
  <si>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</si>
  <si>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</si>
  <si>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</si>
  <si>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</si>
  <si>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</si>
  <si>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</si>
  <si>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</si>
  <si>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</si>
  <si>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</si>
  <si>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</si>
  <si>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</si>
  <si>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</si>
  <si>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</si>
  <si>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</si>
  <si>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</si>
  <si>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</si>
  <si>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</si>
  <si>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</si>
  <si>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</si>
  <si>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</si>
  <si>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</si>
  <si>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</si>
  <si>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</si>
  <si>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</si>
  <si>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</si>
  <si>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</si>
  <si>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</si>
  <si>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</si>
  <si>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</si>
  <si>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</si>
  <si>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</si>
  <si>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</si>
  <si>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</si>
  <si>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</si>
  <si>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</si>
  <si>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</si>
  <si>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</si>
  <si>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</si>
  <si>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</si>
  <si>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</si>
  <si>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</si>
  <si>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</si>
  <si>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</si>
  <si>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</si>
  <si>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</si>
  <si>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</si>
  <si>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</si>
  <si>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</si>
  <si>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</si>
  <si>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</si>
  <si>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</si>
  <si>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</si>
  <si>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</si>
  <si>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</si>
  <si>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</si>
  <si>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</si>
  <si>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</si>
  <si>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</si>
  <si>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</si>
  <si>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</si>
  <si>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</si>
  <si>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</si>
  <si>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</si>
  <si>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</si>
  <si>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</si>
  <si>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</si>
  <si>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</si>
  <si>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</si>
  <si>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</si>
  <si>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</si>
  <si>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</si>
  <si>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</si>
  <si>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</si>
  <si>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</si>
  <si>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</si>
  <si>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</si>
  <si>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</si>
  <si>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</si>
  <si>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</si>
  <si>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</si>
  <si>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</si>
  <si>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</si>
  <si>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</si>
  <si>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</si>
  <si>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</si>
  <si>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</si>
  <si>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</si>
  <si>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</si>
  <si>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</si>
  <si>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</si>
  <si>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</si>
  <si>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</si>
  <si>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</si>
  <si>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</si>
  <si>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</si>
  <si>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</si>
  <si>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</si>
  <si>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</si>
  <si>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</si>
  <si>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</si>
  <si>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</si>
  <si>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</si>
  <si>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</si>
  <si>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</si>
  <si>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</si>
  <si>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</si>
  <si>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</si>
  <si>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</si>
  <si>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</si>
  <si>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</si>
  <si>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</si>
  <si>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</si>
  <si>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</si>
  <si>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</si>
  <si>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</si>
  <si>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</si>
  <si>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</si>
  <si>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</si>
  <si>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</si>
  <si>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</si>
  <si>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</si>
  <si>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</si>
  <si>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</si>
  <si>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</si>
  <si>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</si>
  <si>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</si>
  <si>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</si>
  <si>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</si>
  <si>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</si>
  <si>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</si>
  <si>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</si>
  <si>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</si>
  <si>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</si>
  <si>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</si>
  <si>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</si>
  <si>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</si>
  <si>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</si>
  <si>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</si>
  <si>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</si>
  <si>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</si>
  <si>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</si>
  <si>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</si>
  <si>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</si>
  <si>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</si>
  <si>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</si>
  <si>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</si>
  <si>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</si>
  <si>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</si>
  <si>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</si>
  <si>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</si>
  <si>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</si>
  <si>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</si>
  <si>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</si>
  <si>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</si>
  <si>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</si>
  <si>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</si>
  <si>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</si>
  <si>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</si>
  <si>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</si>
  <si>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</si>
  <si>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</si>
  <si>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</si>
  <si>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</si>
  <si>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</si>
  <si>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</si>
  <si>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</si>
  <si>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</si>
  <si>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</si>
  <si>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</si>
  <si>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</si>
  <si>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</si>
  <si>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</si>
  <si>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</si>
  <si>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</si>
  <si>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</si>
  <si>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</si>
  <si>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</si>
  <si>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</si>
  <si>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</si>
  <si>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</si>
  <si>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</si>
  <si>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</si>
  <si>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</si>
  <si>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</si>
  <si>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</si>
  <si>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</si>
  <si>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</si>
  <si>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</si>
  <si>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</si>
  <si>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</si>
  <si>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</si>
  <si>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</si>
  <si>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</si>
  <si>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</si>
  <si>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</si>
  <si>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</si>
  <si>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</si>
  <si>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</si>
  <si>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</si>
  <si>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</si>
  <si>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</si>
  <si>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</si>
  <si>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</si>
  <si>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</si>
  <si>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</si>
  <si>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</si>
  <si>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</si>
  <si>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</si>
  <si>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</si>
  <si>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</si>
  <si>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</si>
  <si>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</si>
  <si>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</si>
  <si>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</si>
  <si>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</si>
  <si>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</si>
  <si>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</si>
  <si>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</si>
  <si>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</si>
  <si>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</si>
  <si>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</si>
  <si>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</si>
  <si>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</si>
  <si>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</si>
  <si>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</si>
  <si>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</si>
  <si>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</si>
  <si>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</si>
  <si>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</si>
  <si>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</si>
  <si>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</si>
  <si>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</si>
  <si>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</si>
  <si>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</si>
  <si>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</si>
  <si>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</si>
  <si>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</si>
  <si>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</si>
  <si>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</si>
  <si>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</si>
  <si>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</si>
  <si>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</si>
  <si>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</si>
  <si>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</si>
  <si>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</si>
  <si>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</si>
  <si>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</si>
  <si>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</si>
  <si>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</si>
  <si>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</si>
  <si>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</si>
  <si>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</si>
  <si>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</si>
  <si>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</si>
  <si>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</si>
  <si>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</si>
  <si>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</si>
  <si>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</si>
  <si>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</si>
  <si>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</si>
  <si>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</si>
  <si>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</si>
  <si>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</si>
  <si>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</si>
  <si>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</si>
  <si>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</si>
  <si>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</si>
  <si>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</si>
  <si>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</si>
  <si>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</si>
  <si>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</si>
  <si>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</si>
  <si>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</si>
  <si>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</si>
  <si>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</si>
  <si>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</si>
  <si>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</si>
  <si>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</si>
  <si>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</si>
  <si>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</si>
  <si>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</si>
  <si>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</si>
  <si>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</si>
  <si>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</si>
  <si>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</si>
  <si>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</si>
  <si>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</si>
  <si>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</si>
  <si>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</si>
  <si>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</si>
  <si>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</si>
  <si>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</si>
  <si>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</si>
  <si>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</si>
  <si>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</si>
  <si>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</si>
  <si>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</si>
  <si>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</si>
  <si>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</si>
  <si>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</si>
  <si>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</si>
  <si>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</si>
  <si>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</si>
  <si>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</si>
  <si>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</si>
  <si>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</si>
  <si>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</si>
  <si>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</si>
  <si>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</si>
  <si>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</si>
  <si>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</si>
  <si>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</si>
  <si>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</si>
  <si>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</si>
  <si>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</si>
  <si>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</si>
  <si>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</si>
  <si>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</si>
  <si>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</si>
  <si>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</si>
  <si>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</si>
  <si>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</si>
  <si>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</si>
  <si>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</si>
  <si>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</si>
  <si>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</si>
  <si>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</si>
  <si>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</si>
  <si>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</si>
  <si>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</si>
  <si>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</si>
  <si>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</si>
  <si>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</si>
  <si>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</si>
  <si>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</si>
  <si>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</si>
  <si>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</si>
  <si>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</si>
  <si>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</si>
  <si>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</si>
  <si>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</si>
  <si>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</si>
  <si>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</si>
  <si>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</si>
  <si>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</si>
  <si>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</si>
  <si>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</si>
  <si>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</si>
  <si>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</si>
  <si>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</si>
  <si>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</si>
  <si>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</si>
  <si>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</si>
  <si>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</si>
  <si>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</si>
  <si>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</si>
  <si>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</si>
  <si>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</si>
  <si>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</si>
  <si>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</si>
  <si>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</si>
  <si>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</si>
  <si>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</si>
  <si>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</si>
  <si>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</si>
  <si>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</si>
  <si>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</si>
  <si>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</si>
  <si>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</si>
  <si>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</si>
  <si>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</si>
  <si>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</si>
  <si>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</si>
  <si>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</si>
  <si>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</si>
  <si>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</si>
  <si>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</si>
  <si>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</si>
  <si>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</si>
  <si>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</si>
  <si>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</si>
  <si>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</si>
  <si>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</si>
  <si>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</si>
  <si>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</si>
  <si>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</si>
  <si>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</si>
  <si>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</si>
  <si>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</si>
  <si>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</si>
  <si>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</si>
  <si>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</si>
  <si>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</si>
  <si>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</si>
  <si>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</si>
  <si>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</si>
  <si>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</si>
  <si>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</si>
  <si>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</si>
  <si>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</si>
  <si>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</si>
  <si>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</si>
  <si>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</si>
  <si>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</si>
  <si>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</si>
  <si>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</si>
  <si>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</si>
  <si>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</si>
  <si>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</si>
  <si>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</si>
  <si>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</si>
  <si>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</si>
  <si>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</si>
  <si>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</si>
  <si>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</si>
  <si>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</si>
  <si>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</si>
  <si>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</si>
  <si>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</si>
  <si>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</si>
  <si>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</si>
  <si>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</si>
  <si>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</si>
  <si>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</si>
  <si>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</si>
  <si>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</si>
  <si>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</si>
  <si>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</si>
  <si>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</si>
  <si>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</si>
  <si>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</si>
  <si>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</si>
  <si>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</si>
  <si>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</si>
  <si>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</si>
  <si>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</si>
  <si>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</si>
  <si>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</si>
  <si>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</si>
  <si>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</si>
  <si>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</si>
  <si>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</si>
  <si>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</si>
  <si>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</si>
  <si>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</si>
  <si>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</si>
  <si>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</si>
  <si>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</si>
  <si>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</si>
  <si>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</si>
  <si>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</si>
  <si>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</si>
  <si>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</si>
  <si>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</si>
  <si>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</si>
  <si>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</si>
  <si>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</si>
  <si>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</si>
  <si>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</si>
  <si>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</si>
  <si>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</si>
  <si>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</si>
  <si>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</si>
  <si>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</si>
  <si>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</si>
  <si>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</si>
  <si>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</si>
  <si>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</si>
  <si>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</si>
  <si>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</si>
  <si>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</si>
  <si>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</si>
  <si>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</si>
  <si>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</si>
  <si>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</si>
  <si>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</si>
  <si>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</si>
  <si>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</si>
  <si>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</si>
  <si>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</si>
  <si>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</si>
  <si>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</si>
  <si>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</si>
  <si>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</si>
  <si>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</si>
  <si>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</si>
  <si>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</si>
  <si>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</si>
  <si>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</si>
  <si>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</si>
  <si>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</si>
  <si>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</si>
  <si>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</si>
  <si>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</si>
  <si>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</si>
  <si>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</si>
  <si>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</si>
  <si>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</si>
  <si>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</si>
  <si>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</si>
  <si>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</si>
  <si>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</si>
  <si>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</si>
  <si>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</si>
  <si>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</si>
  <si>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</si>
  <si>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</si>
  <si>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</si>
  <si>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</si>
  <si>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</si>
  <si>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</si>
  <si>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</si>
  <si>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</si>
  <si>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</si>
  <si>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</si>
  <si>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</si>
  <si>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</si>
  <si>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</si>
  <si>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</si>
  <si>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</si>
  <si>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</si>
  <si>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</si>
  <si>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</si>
  <si>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</si>
  <si>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</si>
  <si>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</si>
  <si>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</si>
  <si>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</si>
  <si>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</si>
  <si>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</si>
  <si>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</si>
  <si>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</si>
  <si>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</si>
  <si>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</si>
  <si>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</si>
  <si>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</si>
  <si>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</si>
  <si>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</si>
  <si>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</si>
  <si>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</si>
  <si>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</si>
  <si>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</si>
  <si>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</si>
  <si>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</si>
  <si>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</si>
  <si>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</si>
  <si>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</si>
  <si>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</si>
  <si>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</si>
  <si>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</si>
  <si>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</si>
  <si>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</si>
  <si>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</si>
  <si>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</si>
  <si>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</si>
  <si>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</si>
  <si>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</si>
  <si>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</si>
  <si>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</si>
  <si>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</si>
  <si>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</si>
  <si>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</si>
  <si>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</si>
  <si>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</si>
  <si>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</si>
  <si>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</si>
  <si>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</si>
  <si>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</si>
  <si>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</si>
  <si>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</si>
  <si>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</si>
  <si>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</si>
  <si>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</si>
  <si>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</si>
  <si>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</si>
  <si>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</si>
  <si>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</si>
  <si>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</si>
  <si>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</si>
  <si>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</si>
  <si>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</si>
  <si>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</si>
  <si>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</si>
  <si>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</si>
  <si>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</si>
  <si>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</si>
  <si>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</si>
  <si>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</si>
  <si>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</si>
  <si>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</si>
  <si>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</si>
  <si>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</si>
  <si>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</si>
  <si>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</si>
  <si>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</si>
  <si>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</si>
  <si>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</si>
  <si>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</si>
  <si>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</si>
  <si>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</si>
  <si>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</si>
  <si>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</si>
  <si>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</si>
  <si>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</si>
  <si>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</si>
  <si>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</si>
  <si>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</si>
  <si>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</si>
  <si>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</si>
  <si>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</si>
  <si>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</si>
  <si>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</si>
  <si>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</si>
  <si>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</si>
  <si>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</si>
  <si>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</si>
  <si>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</si>
  <si>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</si>
  <si>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</si>
  <si>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</si>
  <si>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</si>
  <si>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</si>
  <si>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</si>
  <si>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</si>
  <si>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</si>
  <si>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</si>
  <si>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</si>
  <si>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</si>
  <si>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</si>
  <si>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</si>
  <si>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</si>
  <si>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</si>
  <si>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</si>
  <si>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</si>
  <si>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</si>
  <si>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</si>
  <si>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</si>
  <si>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</si>
  <si>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</si>
  <si>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</si>
  <si>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</si>
  <si>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</si>
  <si>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</si>
  <si>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</si>
  <si>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</si>
  <si>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</si>
  <si>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</si>
  <si>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</si>
  <si>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</si>
  <si>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</si>
  <si>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</si>
  <si>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</si>
  <si>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</si>
  <si>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</si>
  <si>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</si>
  <si>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</si>
  <si>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</si>
  <si>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</si>
  <si>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</si>
  <si>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</si>
  <si>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</si>
  <si>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</si>
  <si>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</si>
  <si>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</si>
  <si>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</si>
  <si>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</si>
  <si>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</si>
  <si>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</si>
  <si>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</si>
  <si>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</si>
  <si>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</si>
  <si>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</si>
  <si>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</si>
  <si>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</si>
  <si>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</si>
  <si>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</si>
  <si>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</si>
  <si>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</si>
  <si>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</si>
  <si>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</si>
  <si>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</si>
  <si>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</si>
  <si>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</si>
  <si>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</si>
  <si>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</si>
  <si>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</si>
  <si>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</si>
  <si>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</si>
  <si>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</si>
  <si>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</si>
  <si>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</si>
  <si>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</si>
  <si>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</si>
  <si>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</si>
  <si>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</si>
  <si>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</si>
  <si>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</si>
  <si>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</si>
  <si>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</si>
  <si>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</si>
  <si>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</si>
  <si>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</si>
  <si>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</si>
  <si>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</si>
  <si>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</si>
  <si>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</si>
  <si>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</si>
  <si>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</si>
  <si>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</si>
  <si>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</si>
  <si>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</si>
  <si>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</si>
  <si>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</si>
  <si>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</si>
  <si>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</si>
  <si>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</si>
  <si>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</si>
  <si>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</si>
  <si>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</si>
  <si>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</si>
  <si>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</si>
  <si>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</si>
  <si>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</si>
  <si>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</si>
  <si>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</si>
  <si>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</si>
  <si>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</si>
  <si>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</si>
  <si>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</si>
  <si>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</si>
  <si>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</si>
  <si>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</si>
  <si>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</si>
  <si>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</si>
  <si>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</si>
  <si>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</si>
  <si>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</si>
  <si>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</si>
  <si>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</si>
  <si>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</si>
  <si>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</si>
  <si>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</si>
  <si>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</si>
  <si>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</si>
  <si>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</si>
  <si>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</si>
  <si>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</si>
  <si>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</si>
  <si>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</si>
  <si>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</si>
  <si>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</si>
  <si>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</si>
  <si>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</si>
  <si>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</si>
  <si>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</si>
  <si>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</si>
  <si>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</si>
  <si>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</si>
  <si>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</si>
  <si>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</si>
  <si>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</si>
  <si>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</si>
  <si>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</si>
  <si>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</si>
  <si>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</si>
  <si>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</si>
  <si>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</si>
  <si>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</si>
  <si>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</si>
  <si>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</si>
  <si>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</si>
  <si>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</si>
  <si>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</si>
  <si>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</si>
  <si>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</si>
  <si>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</si>
  <si>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</si>
  <si>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</si>
  <si>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</si>
  <si>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</si>
  <si>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</si>
  <si>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</si>
  <si>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</si>
  <si>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</si>
  <si>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</si>
  <si>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</si>
  <si>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</si>
  <si>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</si>
  <si>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</si>
  <si>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</si>
  <si>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</si>
  <si>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</si>
  <si>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</si>
  <si>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</si>
  <si>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</si>
  <si>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</si>
  <si>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</si>
  <si>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</si>
  <si>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</si>
  <si>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</si>
  <si>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</si>
  <si>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</si>
  <si>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</si>
  <si>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</si>
  <si>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</si>
  <si>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</si>
  <si>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</si>
  <si>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</si>
  <si>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</si>
  <si>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</si>
  <si>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</si>
  <si>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</si>
  <si>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</si>
  <si>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</si>
  <si>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</si>
  <si>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</si>
  <si>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</si>
  <si>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</si>
  <si>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</si>
  <si>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</si>
  <si>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</si>
  <si>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</si>
  <si>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</si>
  <si>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</si>
  <si>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</si>
  <si>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</si>
  <si>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</si>
  <si>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</si>
  <si>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</si>
  <si>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</si>
  <si>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</si>
  <si>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</si>
  <si>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</si>
  <si>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</si>
  <si>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</si>
  <si>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</si>
  <si>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</si>
  <si>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</si>
  <si>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</si>
  <si>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</si>
  <si>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</si>
  <si>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</si>
  <si>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</si>
  <si>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</si>
  <si>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</si>
  <si>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</si>
  <si>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</si>
  <si>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</si>
  <si>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</si>
  <si>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</si>
  <si>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</si>
  <si>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</si>
  <si>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</si>
  <si>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</si>
  <si>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</si>
  <si>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</si>
  <si>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</si>
  <si>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</si>
  <si>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</si>
  <si>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</si>
  <si>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</si>
  <si>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</si>
  <si>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</si>
  <si>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</si>
  <si>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</si>
  <si>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</si>
  <si>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</si>
  <si>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</si>
  <si>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</si>
  <si>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</si>
  <si>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</si>
  <si>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</si>
  <si>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</si>
  <si>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</si>
  <si>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</si>
  <si>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</si>
  <si>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</si>
  <si>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</si>
  <si>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</si>
  <si>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</si>
  <si>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</si>
  <si>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</si>
  <si>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</si>
  <si>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</si>
  <si>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</si>
  <si>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</si>
  <si>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</si>
  <si>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</si>
  <si>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</si>
  <si>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</si>
  <si>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</si>
  <si>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</si>
  <si>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</si>
  <si>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</si>
  <si>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</si>
  <si>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</si>
  <si>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</si>
  <si>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</si>
  <si>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</si>
  <si>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</si>
  <si>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</si>
  <si>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</si>
  <si>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</si>
  <si>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</si>
  <si>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</si>
  <si>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</si>
  <si>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</si>
  <si>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</si>
  <si>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</si>
  <si>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</si>
  <si>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</si>
  <si>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</si>
  <si>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</si>
  <si>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</si>
  <si>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</si>
  <si>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</si>
  <si>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</si>
  <si>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</si>
  <si>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</si>
  <si>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</si>
  <si>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</si>
  <si>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</si>
  <si>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</si>
  <si>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</si>
  <si>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</si>
  <si>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</si>
  <si>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</si>
  <si>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</si>
  <si>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</si>
  <si>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</si>
  <si>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</si>
  <si>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</si>
  <si>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</si>
  <si>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</si>
  <si>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</si>
  <si>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</si>
  <si>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</si>
  <si>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</si>
  <si>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</si>
  <si>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</si>
  <si>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</si>
  <si>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</si>
  <si>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</si>
  <si>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</si>
  <si>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</si>
  <si>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</si>
  <si>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</si>
  <si>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</si>
  <si>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</si>
  <si>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</si>
  <si>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</si>
  <si>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</si>
  <si>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</si>
  <si>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</si>
  <si>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</si>
  <si>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</si>
  <si>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</si>
  <si>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</si>
  <si>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</si>
  <si>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</si>
  <si>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</si>
  <si>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</si>
  <si>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</si>
  <si>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</si>
  <si>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</si>
  <si>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</si>
  <si>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</si>
  <si>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</si>
  <si>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</si>
  <si>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</si>
  <si>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</si>
  <si>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</si>
  <si>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</si>
  <si>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</si>
  <si>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</si>
  <si>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</si>
  <si>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</si>
  <si>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</si>
  <si>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</si>
  <si>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</si>
  <si>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</si>
  <si>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</si>
  <si>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</si>
  <si>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</si>
  <si>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</si>
  <si>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</si>
  <si>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</si>
  <si>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</si>
  <si>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</si>
  <si>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</si>
  <si>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</si>
  <si>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</si>
  <si>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</si>
  <si>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</si>
  <si>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</si>
  <si>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</si>
  <si>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</si>
  <si>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</si>
  <si>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</si>
  <si>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</si>
  <si>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</si>
  <si>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</si>
  <si>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</si>
  <si>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</si>
  <si>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</si>
  <si>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</si>
  <si>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</si>
  <si>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</si>
  <si>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</si>
  <si>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</si>
  <si>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</si>
  <si>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</si>
  <si>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</si>
  <si>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</si>
  <si>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</si>
  <si>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</si>
  <si>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</si>
  <si>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</si>
  <si>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</si>
  <si>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</si>
  <si>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</si>
  <si>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</si>
  <si>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</si>
  <si>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</si>
  <si>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</si>
  <si>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</si>
  <si>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</si>
  <si>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</si>
  <si>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</si>
  <si>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</si>
  <si>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</si>
  <si>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</si>
  <si>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</si>
  <si>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</si>
  <si>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</si>
  <si>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</si>
  <si>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</si>
  <si>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</si>
  <si>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</si>
  <si>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</si>
  <si>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</si>
  <si>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</si>
  <si>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</si>
  <si>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</si>
  <si>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</si>
  <si>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</si>
  <si>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</si>
  <si>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</si>
  <si>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</si>
  <si>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</si>
  <si>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</si>
  <si>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</si>
  <si>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</si>
  <si>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</si>
  <si>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</si>
  <si>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</si>
  <si>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</si>
  <si>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</si>
  <si>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</si>
  <si>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</si>
  <si>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</si>
  <si>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</si>
  <si>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</si>
  <si>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</si>
  <si>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</si>
  <si>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</si>
  <si>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</si>
  <si>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</si>
  <si>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</si>
  <si>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</si>
  <si>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</si>
  <si>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</si>
  <si>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</si>
  <si>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</si>
  <si>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</si>
  <si>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</si>
  <si>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</si>
  <si>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</si>
  <si>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</si>
  <si>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</si>
  <si>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</si>
  <si>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</si>
  <si>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</si>
  <si>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</si>
  <si>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</si>
  <si>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</si>
  <si>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</si>
  <si>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</si>
  <si>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</si>
  <si>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</si>
  <si>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</si>
  <si>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</si>
  <si>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</si>
  <si>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</si>
  <si>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</si>
  <si>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</si>
  <si>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</si>
  <si>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</si>
  <si>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</si>
  <si>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</si>
  <si>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</si>
  <si>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</si>
  <si>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</si>
  <si>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</si>
  <si>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</si>
  <si>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</si>
  <si>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</si>
  <si>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</si>
  <si>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</si>
  <si>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</si>
  <si>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</si>
  <si>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</si>
  <si>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</si>
  <si>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</si>
  <si>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</si>
  <si>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</si>
  <si>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</si>
  <si>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</si>
  <si>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</si>
  <si>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</si>
  <si>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</si>
  <si>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</si>
  <si>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</si>
  <si>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</si>
  <si>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</si>
  <si>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</si>
  <si>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</si>
  <si>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</si>
  <si>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</si>
  <si>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</si>
  <si>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</si>
  <si>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</si>
  <si>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</si>
  <si>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</si>
  <si>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</si>
  <si>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</si>
  <si>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</si>
  <si>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</si>
  <si>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</si>
  <si>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</si>
  <si>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</si>
  <si>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</si>
  <si>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</si>
  <si>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</si>
  <si>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</si>
  <si>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</si>
  <si>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</si>
  <si>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</si>
  <si>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</si>
  <si>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</si>
  <si>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</si>
  <si>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</si>
  <si>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</si>
  <si>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</si>
  <si>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</si>
  <si>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</si>
  <si>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</si>
  <si>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</si>
  <si>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</si>
  <si>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</si>
  <si>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</si>
  <si>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</si>
  <si>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</si>
  <si>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</si>
  <si>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</si>
  <si>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</si>
  <si>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</si>
  <si>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</si>
  <si>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</si>
  <si>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</si>
  <si>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</si>
  <si>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</si>
  <si>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</si>
  <si>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</si>
  <si>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</si>
  <si>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</si>
  <si>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</si>
  <si>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</si>
  <si>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</si>
  <si>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</si>
  <si>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</si>
  <si>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</si>
  <si>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</si>
  <si>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</si>
  <si>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</si>
  <si>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</si>
  <si>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</si>
  <si>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</si>
  <si>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</si>
  <si>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</si>
  <si>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</si>
  <si>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</si>
  <si>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</si>
  <si>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</si>
  <si>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</si>
  <si>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</si>
  <si>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</si>
  <si>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</si>
  <si>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</si>
  <si>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</si>
  <si>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</si>
  <si>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</si>
  <si>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</si>
  <si>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</si>
  <si>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</si>
  <si>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</si>
  <si>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</si>
  <si>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</si>
  <si>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</si>
  <si>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</si>
  <si>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</si>
  <si>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</si>
  <si>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</si>
  <si>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</si>
  <si>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</si>
  <si>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</si>
  <si>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</si>
  <si>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</si>
  <si>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</si>
  <si>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</si>
  <si>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</si>
  <si>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</si>
  <si>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</si>
  <si>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</si>
  <si>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</si>
  <si>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</si>
  <si>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</si>
  <si>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</si>
  <si>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</si>
  <si>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</si>
  <si>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</si>
  <si>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</si>
  <si>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</si>
  <si>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</si>
  <si>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</si>
  <si>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</si>
  <si>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</si>
  <si>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</si>
  <si>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</si>
  <si>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</si>
  <si>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</si>
  <si>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</si>
  <si>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</si>
  <si>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</si>
  <si>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</si>
  <si>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</si>
  <si>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</si>
  <si>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</si>
  <si>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</si>
  <si>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</si>
  <si>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</si>
  <si>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</si>
  <si>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</si>
  <si>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</si>
  <si>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</si>
  <si>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</si>
  <si>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</si>
  <si>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</si>
  <si>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</si>
  <si>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</si>
  <si>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</si>
  <si>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</si>
  <si>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</si>
  <si>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</si>
  <si>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</si>
  <si>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</si>
  <si>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</si>
  <si>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</si>
  <si>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</si>
  <si>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</si>
  <si>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</si>
  <si>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</si>
  <si>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</si>
  <si>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</si>
  <si>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</si>
  <si>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</si>
  <si>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</si>
  <si>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</si>
  <si>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</si>
  <si>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</si>
  <si>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</si>
  <si>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</si>
  <si>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</si>
  <si>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</si>
  <si>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</si>
  <si>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</si>
  <si>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</si>
  <si>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</si>
  <si>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</si>
  <si>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</si>
  <si>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</si>
  <si>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</si>
  <si>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</si>
  <si>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</si>
  <si>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</si>
  <si>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</si>
  <si>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</si>
  <si>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</si>
  <si>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</si>
  <si>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</si>
  <si>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</si>
  <si>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</si>
  <si>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</si>
  <si>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</si>
  <si>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</si>
  <si>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</si>
  <si>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</si>
  <si>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</si>
  <si>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</si>
  <si>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</si>
  <si>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</si>
  <si>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</si>
  <si>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</si>
  <si>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</si>
  <si>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</si>
  <si>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</si>
  <si>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</si>
  <si>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</si>
  <si>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</si>
  <si>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</si>
  <si>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</si>
  <si>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</si>
  <si>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</si>
  <si>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</si>
  <si>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</si>
  <si>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</si>
  <si>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</si>
  <si>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</si>
  <si>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</si>
  <si>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</si>
  <si>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</si>
  <si>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</si>
  <si>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</si>
  <si>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</si>
  <si>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</si>
  <si>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</si>
  <si>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</si>
  <si>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</si>
  <si>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</si>
  <si>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</si>
  <si>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</si>
  <si>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</si>
  <si>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</si>
  <si>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</si>
  <si>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</si>
  <si>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</si>
  <si>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</si>
  <si>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</si>
  <si>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</si>
  <si>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</si>
  <si>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</si>
  <si>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</si>
  <si>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</si>
  <si>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</si>
  <si>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</si>
  <si>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</si>
  <si>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</si>
  <si>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</si>
  <si>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</si>
  <si>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</si>
  <si>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</si>
  <si>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</si>
  <si>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</si>
  <si>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</si>
  <si>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</si>
  <si>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</si>
  <si>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</si>
  <si>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</si>
  <si>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</si>
  <si>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</si>
  <si>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</si>
  <si>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</si>
  <si>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</si>
  <si>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</si>
  <si>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</si>
  <si>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</si>
  <si>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</si>
  <si>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</si>
  <si>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</si>
  <si>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</si>
  <si>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</si>
  <si>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</si>
  <si>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</si>
  <si>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</si>
  <si>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</si>
  <si>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</si>
  <si>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</si>
  <si>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</si>
  <si>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</si>
  <si>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</si>
  <si>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</si>
  <si>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</si>
  <si>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</si>
  <si>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</si>
  <si>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</si>
  <si>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</si>
  <si>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</si>
  <si>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</si>
  <si>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</si>
  <si>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</si>
  <si>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</si>
  <si>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</si>
  <si>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</si>
  <si>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</si>
  <si>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</si>
  <si>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</si>
  <si>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</si>
  <si>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</si>
  <si>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</si>
  <si>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</si>
  <si>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</si>
  <si>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</si>
  <si>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</si>
  <si>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</si>
  <si>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</si>
  <si>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</si>
  <si>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</si>
  <si>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</si>
  <si>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</si>
  <si>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</si>
  <si>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</si>
  <si>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</si>
  <si>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</si>
  <si>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</si>
  <si>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</si>
  <si>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</si>
  <si>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</si>
  <si>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</si>
  <si>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</si>
  <si>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</si>
  <si>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</si>
  <si>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</si>
  <si>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</si>
  <si>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</si>
  <si>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</si>
  <si>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</si>
  <si>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</si>
  <si>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</si>
  <si>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</si>
  <si>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</si>
  <si>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</si>
  <si>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</si>
  <si>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</si>
  <si>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</si>
  <si>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</si>
  <si>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</si>
  <si>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</si>
  <si>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</si>
  <si>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</si>
  <si>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</si>
  <si>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</si>
  <si>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</si>
  <si>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</si>
  <si>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</si>
  <si>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</si>
  <si>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</si>
  <si>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</si>
  <si>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</si>
  <si>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</si>
  <si>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</si>
  <si>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</si>
  <si>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</si>
  <si>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</si>
  <si>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</si>
  <si>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</si>
  <si>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</si>
  <si>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</si>
  <si>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</si>
  <si>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</si>
  <si>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</si>
  <si>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</si>
  <si>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</si>
  <si>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</si>
  <si>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</si>
  <si>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</si>
  <si>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</si>
  <si>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</si>
  <si>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</si>
  <si>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</si>
  <si>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</si>
  <si>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</si>
  <si>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</si>
  <si>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</si>
  <si>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</si>
  <si>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</si>
  <si>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</si>
  <si>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</si>
  <si>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</si>
  <si>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</si>
  <si>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</si>
  <si>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</si>
  <si>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</si>
  <si>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</si>
  <si>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</si>
  <si>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</si>
  <si>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</si>
  <si>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</si>
  <si>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</si>
  <si>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</si>
  <si>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</si>
  <si>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</si>
  <si>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</si>
  <si>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</si>
  <si>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</si>
  <si>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</si>
  <si>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</si>
  <si>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</si>
  <si>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</si>
  <si>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</si>
  <si>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</si>
  <si>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</si>
  <si>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</si>
  <si>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</si>
  <si>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</si>
  <si>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</si>
  <si>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</si>
  <si>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</si>
  <si>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</si>
  <si>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</si>
  <si>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</si>
  <si>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</si>
  <si>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</si>
  <si>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</si>
  <si>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</si>
  <si>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</si>
  <si>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</si>
  <si>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</si>
  <si>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</si>
  <si>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</si>
  <si>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</si>
  <si>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</si>
  <si>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</si>
  <si>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</si>
  <si>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</si>
  <si>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</si>
  <si>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</si>
  <si>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</si>
  <si>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</si>
  <si>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</si>
  <si>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</si>
  <si>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</si>
  <si>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</si>
  <si>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</si>
  <si>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</si>
  <si>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</si>
  <si>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</si>
  <si>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</si>
  <si>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</si>
  <si>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</si>
  <si>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</si>
  <si>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</si>
  <si>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</si>
  <si>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</si>
  <si>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</si>
  <si>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</si>
  <si>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</si>
  <si>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</si>
  <si>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</si>
  <si>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</si>
  <si>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</si>
  <si>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</si>
  <si>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</si>
  <si>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</si>
  <si>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</si>
  <si>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</si>
  <si>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</si>
  <si>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</si>
  <si>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</si>
  <si>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</si>
  <si>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</si>
  <si>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</si>
  <si>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</si>
  <si>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</si>
  <si>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</si>
  <si>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</si>
  <si>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</si>
  <si>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</si>
  <si>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</si>
  <si>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</si>
  <si>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</si>
  <si>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</si>
  <si>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</si>
  <si>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</si>
  <si>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</si>
  <si>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</si>
  <si>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</si>
  <si>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</si>
  <si>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</si>
  <si>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</si>
  <si>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</si>
  <si>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</si>
  <si>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</si>
  <si>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</si>
  <si>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</si>
  <si>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</si>
  <si>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</si>
  <si>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</si>
  <si>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</si>
  <si>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</si>
  <si>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</si>
  <si>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</si>
  <si>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</si>
  <si>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</si>
  <si>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</si>
  <si>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</si>
  <si>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</si>
  <si>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</si>
  <si>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</si>
  <si>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</si>
  <si>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</si>
  <si>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</si>
  <si>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</si>
  <si>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</si>
  <si>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</si>
  <si>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</si>
  <si>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</si>
  <si>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</si>
  <si>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</si>
  <si>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</si>
  <si>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</si>
  <si>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</si>
  <si>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</si>
  <si>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</si>
  <si>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</si>
  <si>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</si>
  <si>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</si>
  <si>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</si>
  <si>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</si>
  <si>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</si>
  <si>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</si>
  <si>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</si>
  <si>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</si>
  <si>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</si>
  <si>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</si>
  <si>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</si>
  <si>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</si>
  <si>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</si>
  <si>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</si>
  <si>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</si>
  <si>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</si>
  <si>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</si>
  <si>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</si>
  <si>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</si>
  <si>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</si>
  <si>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</si>
  <si>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</si>
  <si>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</si>
  <si>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</si>
  <si>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</si>
  <si>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</si>
  <si>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</si>
  <si>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</si>
  <si>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</si>
  <si>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</si>
  <si>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</si>
  <si>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</si>
  <si>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</si>
  <si>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</si>
  <si>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</si>
  <si>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</si>
  <si>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</si>
  <si>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</si>
  <si>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</si>
  <si>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</si>
  <si>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</si>
  <si>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</si>
  <si>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</si>
  <si>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</si>
  <si>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</si>
  <si>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</si>
  <si>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</si>
  <si>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</si>
  <si>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</si>
  <si>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</si>
  <si>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</si>
  <si>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</si>
  <si>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</si>
  <si>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</si>
  <si>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</si>
  <si>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</si>
  <si>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</si>
  <si>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</si>
  <si>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</si>
  <si>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</si>
  <si>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</si>
  <si>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</si>
  <si>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</si>
  <si>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</si>
  <si>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</si>
  <si>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</si>
  <si>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</si>
  <si>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</si>
  <si>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</si>
  <si>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</si>
  <si>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</si>
  <si>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</si>
  <si>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</si>
  <si>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</si>
  <si>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</si>
  <si>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</si>
  <si>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</si>
  <si>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</si>
  <si>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</si>
  <si>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</si>
  <si>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</si>
  <si>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</si>
  <si>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</si>
  <si>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</si>
  <si>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</si>
  <si>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</si>
  <si>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</si>
  <si>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</si>
  <si>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</si>
  <si>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</si>
  <si>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</si>
  <si>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</si>
  <si>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</si>
  <si>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</si>
  <si>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</si>
  <si>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</si>
  <si>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</si>
  <si>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</si>
  <si>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</si>
  <si>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</si>
  <si>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</si>
  <si>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</si>
  <si>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</si>
  <si>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</si>
  <si>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</si>
  <si>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</si>
  <si>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</si>
  <si>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</si>
  <si>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</si>
  <si>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</si>
  <si>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</si>
  <si>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</si>
  <si>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</si>
  <si>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</si>
  <si>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</si>
  <si>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</si>
  <si>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</si>
  <si>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</si>
  <si>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</si>
  <si>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</si>
  <si>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</si>
  <si>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</si>
  <si>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</si>
  <si>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</si>
  <si>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</si>
  <si>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</si>
  <si>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</si>
  <si>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</si>
  <si>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</si>
  <si>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</si>
  <si>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</si>
  <si>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</si>
  <si>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</si>
  <si>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</si>
  <si>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</si>
  <si>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</si>
  <si>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</si>
  <si>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</si>
  <si>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</si>
  <si>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</si>
  <si>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</si>
  <si>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</si>
  <si>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</si>
  <si>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</si>
  <si>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</si>
  <si>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</si>
  <si>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</si>
  <si>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</si>
  <si>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</si>
  <si>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</si>
  <si>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</si>
  <si>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</si>
  <si>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</si>
  <si>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</si>
  <si>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</si>
  <si>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</si>
  <si>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</si>
  <si>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</si>
  <si>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</si>
  <si>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</si>
  <si>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</si>
  <si>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</si>
  <si>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</si>
  <si>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</si>
  <si>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</si>
  <si>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</si>
  <si>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</si>
  <si>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</si>
  <si>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</si>
  <si>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</si>
  <si>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</si>
  <si>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</si>
  <si>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</si>
  <si>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</si>
  <si>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</si>
  <si>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</si>
  <si>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</si>
  <si>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</si>
  <si>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</si>
  <si>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</si>
  <si>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</si>
  <si>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</si>
  <si>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</si>
  <si>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</si>
  <si>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</si>
  <si>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</si>
  <si>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</si>
  <si>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</si>
  <si>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</si>
  <si>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</si>
  <si>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</si>
  <si>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</si>
  <si>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</si>
  <si>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</si>
  <si>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</si>
  <si>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</si>
  <si>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</si>
  <si>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</si>
  <si>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</si>
  <si>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</si>
  <si>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</si>
  <si>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</si>
  <si>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</si>
  <si>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</si>
  <si>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</si>
  <si>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</si>
  <si>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</si>
  <si>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</si>
  <si>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</si>
  <si>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</si>
  <si>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</si>
  <si>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</si>
  <si>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</si>
  <si>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</si>
  <si>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</si>
  <si>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</si>
  <si>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</si>
  <si>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</si>
  <si>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</si>
  <si>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</si>
  <si>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</si>
  <si>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</si>
  <si>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</si>
  <si>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</si>
  <si>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</si>
  <si>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</si>
  <si>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</si>
  <si>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</si>
  <si>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</si>
  <si>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</si>
  <si>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</si>
  <si>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</si>
  <si>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</si>
  <si>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</si>
  <si>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</si>
  <si>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</si>
  <si>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</si>
  <si>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</si>
  <si>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</si>
  <si>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</si>
  <si>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</si>
  <si>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</si>
  <si>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</si>
  <si>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</si>
  <si>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</si>
  <si>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</si>
  <si>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</si>
  <si>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</si>
  <si>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</si>
  <si>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</si>
  <si>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</si>
  <si>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</si>
  <si>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</si>
  <si>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</si>
  <si>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</si>
  <si>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</si>
  <si>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</si>
  <si>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</si>
  <si>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</si>
  <si>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</si>
  <si>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</si>
  <si>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</si>
  <si>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</si>
  <si>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</si>
  <si>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</si>
  <si>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</si>
  <si>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</si>
  <si>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</si>
  <si>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</si>
  <si>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</si>
  <si>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</si>
  <si>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</si>
  <si>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</si>
  <si>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</si>
  <si>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</si>
  <si>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</si>
  <si>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</si>
  <si>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</si>
  <si>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</si>
  <si>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</si>
  <si>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</si>
  <si>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</si>
  <si>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</si>
  <si>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</si>
  <si>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</si>
  <si>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</si>
  <si>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</si>
  <si>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</si>
  <si>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</si>
  <si>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</si>
  <si>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</si>
  <si>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</si>
  <si>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</si>
  <si>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</si>
  <si>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</si>
  <si>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</si>
  <si>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</si>
  <si>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</si>
  <si>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</si>
  <si>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</si>
  <si>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</si>
  <si>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</si>
  <si>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</si>
  <si>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</si>
  <si>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</si>
  <si>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</si>
  <si>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</si>
  <si>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</si>
  <si>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</si>
  <si>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</si>
  <si>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</si>
  <si>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</si>
  <si>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</si>
  <si>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</si>
  <si>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</si>
  <si>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</si>
  <si>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</si>
  <si>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</si>
  <si>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</si>
  <si>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</si>
  <si>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</si>
  <si>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</si>
  <si>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</si>
  <si>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</si>
  <si>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</si>
  <si>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</si>
  <si>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</si>
  <si>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</si>
  <si>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</si>
  <si>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</si>
  <si>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</si>
  <si>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</si>
  <si>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</si>
  <si>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</si>
  <si>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</si>
  <si>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</si>
  <si>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</si>
  <si>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</si>
  <si>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</si>
  <si>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</si>
  <si>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</si>
  <si>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</si>
  <si>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</si>
  <si>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</si>
  <si>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</si>
  <si>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</si>
  <si>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</si>
  <si>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</si>
  <si>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</si>
  <si>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</si>
  <si>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</si>
  <si>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</si>
  <si>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</si>
  <si>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</si>
  <si>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</si>
  <si>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</si>
  <si>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</si>
  <si>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</si>
  <si>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</si>
  <si>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</si>
  <si>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</si>
  <si>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</si>
  <si>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</si>
  <si>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</si>
  <si>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</si>
  <si>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</si>
  <si>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</si>
  <si>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</si>
  <si>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</si>
  <si>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</si>
  <si>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</si>
  <si>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</si>
  <si>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</si>
  <si>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</si>
  <si>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</si>
  <si>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</si>
  <si>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</si>
  <si>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</si>
  <si>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</si>
  <si>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</si>
  <si>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</si>
  <si>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</si>
  <si>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</si>
  <si>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</si>
  <si>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</si>
  <si>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</si>
  <si>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</si>
  <si>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</si>
  <si>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</si>
  <si>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</si>
  <si>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</si>
  <si>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</si>
  <si>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</si>
  <si>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</si>
  <si>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</si>
  <si>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</si>
  <si>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</si>
  <si>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</si>
  <si>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</si>
  <si>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</si>
  <si>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</si>
  <si>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</si>
  <si>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</si>
  <si>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</si>
  <si>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</si>
  <si>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</si>
  <si>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</si>
  <si>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</si>
  <si>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</si>
  <si>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</si>
  <si>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</si>
  <si>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</si>
  <si>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</si>
  <si>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</si>
  <si>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</si>
  <si>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</si>
  <si>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</si>
  <si>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</si>
  <si>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</si>
  <si>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</si>
  <si>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</si>
  <si>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</si>
  <si>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</si>
  <si>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</si>
  <si>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</si>
  <si>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</si>
  <si>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</si>
  <si>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</si>
  <si>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</si>
  <si>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</si>
  <si>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</si>
  <si>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</si>
  <si>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</si>
  <si>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</si>
  <si>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</si>
  <si>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</si>
  <si>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</si>
  <si>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</si>
  <si>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</si>
  <si>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</si>
  <si>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</si>
  <si>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</si>
  <si>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</si>
  <si>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</si>
  <si>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</si>
  <si>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</si>
  <si>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</si>
  <si>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</si>
  <si>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</si>
  <si>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</si>
  <si>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</si>
  <si>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</si>
  <si>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</si>
  <si>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</si>
  <si>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</si>
  <si>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</si>
  <si>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</si>
  <si>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</si>
  <si>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</si>
  <si>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</si>
  <si>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</si>
  <si>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</si>
  <si>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</si>
  <si>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</si>
  <si>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</si>
  <si>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</si>
  <si>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</si>
  <si>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</si>
  <si>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</si>
  <si>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</si>
  <si>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</si>
  <si>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</si>
  <si>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</si>
  <si>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</si>
  <si>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</si>
  <si>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</si>
  <si>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</si>
  <si>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</si>
  <si>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</si>
  <si>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</si>
  <si>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</si>
  <si>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</si>
  <si>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</si>
  <si>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</si>
  <si>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</si>
  <si>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</si>
  <si>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</si>
  <si>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</si>
  <si>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</si>
  <si>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</si>
  <si>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</si>
  <si>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</si>
  <si>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</si>
  <si>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</si>
  <si>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</si>
  <si>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</si>
  <si>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</si>
  <si>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</si>
  <si>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</si>
  <si>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</si>
  <si>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</si>
  <si>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</si>
  <si>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</si>
  <si>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</si>
  <si>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</si>
  <si>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</si>
  <si>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</si>
  <si>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</si>
  <si>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</si>
  <si>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</si>
  <si>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</si>
  <si>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</si>
  <si>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</si>
  <si>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</si>
  <si>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</si>
  <si>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</si>
  <si>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</si>
  <si>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</si>
  <si>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</si>
  <si>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</si>
  <si>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</si>
  <si>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</si>
  <si>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</si>
  <si>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</si>
  <si>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</si>
  <si>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</si>
  <si>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</si>
  <si>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</si>
  <si>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</si>
  <si>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</si>
  <si>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</si>
  <si>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</si>
  <si>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</si>
  <si>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</si>
  <si>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</si>
  <si>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</si>
  <si>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</si>
  <si>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</si>
  <si>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</si>
  <si>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</si>
  <si>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</si>
  <si>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</si>
  <si>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</si>
  <si>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</si>
  <si>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</si>
  <si>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</si>
  <si>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</si>
  <si>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</si>
  <si>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</si>
  <si>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</si>
  <si>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</si>
  <si>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</si>
  <si>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</si>
  <si>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</si>
  <si>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</si>
  <si>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</si>
  <si>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</si>
  <si>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</si>
  <si>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</si>
  <si>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</si>
  <si>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</si>
  <si>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</si>
  <si>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</si>
  <si>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</si>
  <si>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</si>
  <si>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</si>
  <si>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</si>
  <si>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</si>
  <si>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</si>
  <si>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</si>
  <si>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</si>
  <si>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</si>
  <si>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</si>
  <si>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</si>
  <si>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</si>
  <si>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</si>
  <si>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</si>
  <si>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</si>
  <si>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</si>
  <si>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</si>
  <si>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</si>
  <si>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</si>
  <si>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</si>
  <si>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</si>
  <si>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</si>
  <si>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</si>
  <si>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</si>
  <si>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</si>
  <si>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</si>
  <si>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</si>
  <si>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</si>
  <si>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</si>
  <si>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</si>
  <si>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</si>
  <si>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</si>
  <si>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</si>
  <si>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</si>
  <si>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</si>
  <si>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</si>
  <si>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</si>
  <si>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</si>
  <si>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</si>
  <si>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</si>
  <si>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</si>
  <si>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</si>
  <si>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</si>
  <si>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</si>
  <si>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</si>
  <si>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</si>
  <si>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</si>
  <si>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</si>
  <si>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</si>
  <si>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</si>
  <si>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</si>
  <si>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</si>
  <si>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</si>
  <si>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</si>
  <si>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</si>
  <si>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</si>
  <si>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</si>
  <si>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</si>
  <si>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</si>
  <si>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</si>
  <si>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</si>
  <si>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</si>
  <si>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</si>
  <si>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</si>
  <si>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</si>
  <si>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</si>
  <si>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</si>
  <si>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</si>
  <si>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</si>
  <si>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</si>
  <si>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</si>
  <si>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</si>
  <si>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</si>
  <si>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</si>
  <si>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</si>
  <si>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</si>
  <si>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</si>
  <si>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</si>
  <si>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</si>
  <si>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</si>
  <si>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</si>
  <si>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</si>
  <si>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</si>
  <si>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</si>
  <si>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</si>
  <si>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</si>
  <si>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</si>
  <si>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</si>
  <si>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</si>
  <si>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</si>
  <si>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</si>
  <si>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</si>
  <si>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</si>
  <si>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</si>
  <si>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</si>
  <si>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</si>
  <si>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</si>
  <si>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</si>
  <si>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</si>
  <si>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</si>
  <si>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</si>
  <si>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</si>
  <si>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</si>
  <si>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</si>
  <si>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</si>
  <si>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</si>
  <si>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</si>
  <si>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</si>
  <si>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</si>
  <si>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</si>
  <si>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</si>
  <si>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</si>
  <si>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</si>
  <si>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</si>
  <si>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</si>
  <si>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</si>
  <si>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</si>
  <si>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</si>
  <si>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</si>
  <si>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</si>
  <si>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</si>
  <si>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</si>
  <si>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</si>
  <si>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</si>
  <si>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</si>
  <si>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</si>
  <si>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</si>
  <si>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</si>
  <si>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</si>
  <si>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</si>
  <si>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</si>
  <si>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</si>
  <si>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</si>
  <si>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</si>
  <si>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</si>
  <si>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</si>
  <si>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</si>
  <si>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</si>
  <si>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</si>
  <si>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</si>
  <si>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</si>
  <si>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</si>
  <si>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</si>
  <si>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</si>
  <si>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</si>
  <si>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</si>
  <si>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</si>
  <si>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</si>
  <si>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</si>
  <si>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</si>
  <si>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</si>
  <si>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</si>
  <si>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</si>
  <si>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</si>
  <si>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</si>
  <si>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</si>
  <si>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</si>
  <si>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</si>
  <si>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</si>
  <si>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</si>
  <si>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</si>
  <si>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</si>
  <si>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</si>
  <si>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</si>
  <si>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</si>
  <si>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</si>
  <si>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</si>
  <si>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</si>
  <si>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</si>
  <si>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</si>
  <si>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</si>
  <si>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</si>
  <si>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</si>
  <si>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</si>
  <si>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</si>
  <si>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</si>
  <si>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</si>
  <si>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</si>
  <si>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</si>
  <si>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</si>
  <si>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</si>
  <si>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</si>
  <si>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</si>
  <si>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</si>
  <si>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</si>
  <si>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</si>
  <si>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</si>
  <si>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</si>
  <si>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</si>
  <si>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</si>
  <si>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</si>
  <si>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</si>
  <si>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</si>
  <si>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</si>
  <si>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</si>
  <si>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</si>
  <si>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</si>
  <si>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</si>
  <si>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</si>
  <si>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</si>
  <si>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</si>
  <si>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</si>
  <si>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</si>
  <si>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</si>
  <si>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</si>
  <si>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</si>
  <si>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</si>
  <si>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</si>
  <si>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</si>
  <si>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</si>
  <si>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</si>
  <si>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</si>
  <si>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</si>
  <si>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</si>
  <si>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</si>
  <si>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</si>
  <si>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</si>
  <si>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</si>
  <si>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</si>
  <si>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</si>
  <si>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</si>
  <si>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</si>
  <si>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</si>
  <si>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</si>
  <si>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</si>
  <si>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</si>
  <si>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</si>
  <si>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</si>
  <si>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</si>
  <si>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</si>
  <si>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</si>
  <si>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</si>
  <si>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</si>
  <si>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</si>
  <si>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</si>
  <si>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</si>
  <si>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</si>
  <si>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</si>
  <si>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</si>
  <si>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</si>
  <si>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</si>
  <si>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</si>
  <si>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</si>
  <si>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</si>
  <si>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</si>
  <si>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</si>
  <si>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</si>
  <si>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</si>
  <si>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</si>
  <si>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</si>
  <si>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</si>
  <si>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</si>
  <si>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</si>
  <si>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</si>
  <si>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</si>
  <si>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</si>
  <si>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</si>
  <si>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</si>
  <si>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</si>
  <si>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</si>
  <si>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</si>
  <si>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</si>
  <si>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</si>
  <si>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</si>
  <si>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</si>
  <si>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</si>
  <si>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</si>
  <si>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</si>
  <si>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</si>
  <si>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</si>
  <si>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</si>
  <si>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</si>
  <si>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</si>
  <si>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</si>
  <si>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</si>
  <si>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</si>
  <si>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</si>
  <si>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</si>
  <si>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</si>
  <si>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</si>
  <si>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</si>
  <si>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</si>
  <si>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</si>
  <si>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</si>
  <si>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</si>
  <si>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</si>
  <si>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</si>
  <si>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</si>
  <si>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</si>
  <si>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</si>
  <si>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</si>
  <si>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</si>
  <si>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</si>
  <si>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</si>
  <si>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</si>
  <si>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</si>
  <si>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</si>
  <si>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</si>
  <si>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</si>
  <si>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</si>
  <si>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</si>
  <si>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</si>
  <si>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</si>
  <si>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</si>
  <si>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</si>
  <si>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</si>
  <si>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</si>
  <si>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</si>
  <si>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</si>
  <si>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</si>
  <si>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</si>
  <si>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</si>
  <si>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</si>
  <si>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</si>
  <si>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</si>
  <si>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</si>
  <si>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</si>
  <si>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</si>
  <si>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</si>
  <si>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</si>
  <si>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</si>
  <si>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</si>
  <si>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</si>
  <si>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</si>
  <si>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</si>
  <si>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</si>
  <si>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</si>
  <si>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</si>
  <si>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</si>
  <si>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</si>
  <si>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</si>
  <si>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</si>
  <si>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</si>
  <si>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</si>
  <si>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</si>
  <si>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</si>
  <si>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</si>
  <si>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</si>
  <si>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</si>
  <si>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</si>
  <si>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</si>
  <si>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</si>
  <si>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</si>
  <si>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</si>
  <si>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</si>
  <si>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</si>
  <si>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</si>
  <si>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</si>
  <si>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</si>
  <si>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</si>
  <si>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</si>
  <si>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</si>
  <si>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</si>
  <si>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</si>
  <si>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</si>
  <si>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</si>
  <si>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</si>
  <si>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</si>
  <si>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</si>
  <si>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</si>
  <si>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</si>
  <si>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</si>
  <si>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</si>
  <si>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</si>
  <si>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</si>
  <si>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</si>
  <si>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</si>
  <si>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</si>
  <si>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</si>
  <si>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</si>
  <si>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</si>
  <si>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</si>
  <si>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</si>
  <si>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</si>
  <si>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</si>
  <si>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</si>
  <si>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</si>
  <si>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</si>
  <si>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</si>
  <si>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</si>
  <si>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</si>
  <si>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</si>
  <si>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</si>
  <si>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</si>
  <si>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</si>
  <si>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</si>
  <si>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</si>
  <si>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</si>
  <si>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</si>
  <si>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</si>
  <si>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</si>
  <si>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</si>
  <si>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</si>
  <si>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</si>
  <si>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</si>
  <si>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</si>
  <si>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</si>
  <si>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</si>
  <si>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</si>
  <si>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</si>
  <si>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</si>
  <si>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</si>
  <si>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</si>
  <si>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</si>
  <si>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</si>
  <si>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</si>
  <si>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</si>
  <si>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</si>
  <si>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</si>
  <si>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</si>
  <si>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</si>
  <si>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</si>
  <si>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</si>
  <si>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</si>
  <si>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</si>
  <si>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</si>
  <si>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</si>
  <si>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</si>
  <si>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</si>
  <si>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</si>
  <si>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</si>
  <si>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</si>
  <si>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</si>
  <si>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</si>
  <si>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</si>
  <si>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</si>
  <si>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</si>
  <si>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</si>
  <si>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</si>
  <si>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</si>
  <si>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</si>
  <si>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</si>
  <si>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</si>
  <si>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</si>
  <si>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</si>
  <si>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</si>
  <si>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</si>
  <si>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</si>
  <si>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</si>
  <si>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</si>
  <si>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</si>
  <si>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</si>
  <si>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</si>
  <si>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</si>
  <si>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</si>
  <si>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</si>
  <si>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</si>
  <si>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</si>
  <si>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</si>
  <si>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</si>
  <si>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</si>
  <si>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</si>
  <si>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</si>
  <si>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</si>
  <si>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</si>
  <si>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</si>
  <si>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</si>
  <si>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</si>
  <si>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</si>
  <si>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</si>
  <si>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</si>
  <si>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</si>
  <si>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</si>
  <si>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</si>
  <si>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</si>
  <si>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</si>
  <si>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</si>
  <si>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</si>
  <si>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</si>
  <si>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</si>
  <si>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</si>
  <si>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</si>
  <si>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</si>
  <si>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</si>
  <si>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</si>
  <si>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</si>
  <si>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</si>
  <si>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</si>
  <si>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</si>
  <si>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</si>
  <si>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</si>
  <si>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</si>
  <si>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</si>
  <si>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</si>
  <si>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</si>
  <si>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</si>
  <si>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</si>
  <si>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</si>
  <si>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</si>
  <si>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</si>
  <si>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</si>
  <si>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</si>
  <si>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</si>
  <si>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</si>
  <si>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</si>
  <si>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</si>
  <si>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</si>
  <si>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</si>
  <si>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</si>
  <si>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</si>
  <si>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</si>
  <si>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</si>
  <si>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</si>
  <si>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</si>
  <si>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</si>
  <si>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</si>
  <si>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</si>
  <si>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</si>
  <si>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</si>
  <si>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</si>
  <si>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</si>
  <si>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</si>
  <si>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</si>
  <si>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</si>
  <si>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</si>
  <si>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</si>
  <si>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</si>
  <si>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</si>
  <si>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</si>
  <si>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</si>
  <si>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</si>
  <si>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</si>
  <si>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</si>
  <si>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</si>
  <si>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</si>
  <si>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</si>
  <si>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</si>
  <si>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</si>
  <si>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</si>
  <si>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</si>
  <si>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</si>
  <si>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</si>
  <si>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</si>
  <si>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</si>
  <si>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</si>
  <si>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</si>
  <si>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</si>
  <si>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</si>
  <si>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</si>
  <si>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</si>
  <si>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</si>
  <si>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</si>
  <si>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</si>
  <si>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</si>
  <si>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</si>
  <si>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</si>
  <si>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</si>
  <si>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</si>
  <si>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</si>
  <si>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</si>
  <si>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</si>
  <si>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</si>
  <si>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</si>
  <si>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</si>
  <si>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</si>
  <si>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</si>
  <si>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</si>
  <si>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</si>
  <si>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</si>
  <si>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</si>
  <si>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</si>
  <si>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</si>
  <si>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</si>
  <si>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</si>
  <si>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</si>
  <si>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</si>
  <si>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</si>
  <si>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</si>
  <si>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</si>
  <si>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</si>
  <si>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</si>
  <si>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</si>
  <si>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</si>
  <si>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</si>
  <si>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</si>
  <si>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</si>
  <si>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</si>
  <si>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</si>
  <si>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</si>
  <si>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</si>
  <si>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</si>
  <si>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</si>
  <si>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</si>
  <si>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</si>
  <si>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</si>
  <si>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</si>
  <si>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</si>
  <si>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</si>
  <si>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</si>
  <si>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</si>
  <si>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</si>
  <si>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</si>
  <si>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</si>
  <si>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</si>
  <si>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</si>
  <si>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</si>
  <si>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</si>
  <si>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</si>
  <si>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</si>
  <si>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</si>
  <si>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</si>
  <si>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</si>
  <si>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</si>
  <si>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</si>
  <si>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</si>
  <si>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</si>
  <si>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</si>
  <si>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</si>
  <si>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</si>
  <si>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</si>
  <si>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</si>
  <si>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</si>
  <si>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</si>
  <si>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</si>
  <si>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</si>
  <si>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</si>
  <si>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</si>
  <si>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</si>
  <si>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</si>
  <si>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</si>
  <si>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</si>
  <si>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</si>
  <si>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</si>
  <si>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</si>
  <si>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</si>
  <si>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</si>
  <si>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</si>
  <si>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</si>
  <si>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</si>
  <si>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</si>
  <si>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</si>
  <si>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</si>
  <si>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</si>
  <si>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</si>
  <si>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</si>
  <si>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</si>
  <si>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</si>
  <si>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</si>
  <si>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</si>
  <si>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</si>
  <si>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</si>
  <si>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</si>
  <si>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</si>
  <si>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</si>
  <si>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</si>
  <si>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</si>
  <si>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</si>
  <si>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</si>
  <si>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</si>
  <si>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</si>
  <si>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</si>
  <si>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</si>
  <si>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</si>
  <si>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</si>
  <si>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</si>
  <si>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</si>
  <si>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</si>
  <si>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</si>
  <si>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</si>
  <si>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</si>
  <si>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</si>
  <si>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</si>
  <si>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</si>
  <si>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</si>
  <si>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</si>
  <si>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</si>
  <si>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</si>
  <si>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</si>
  <si>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</si>
  <si>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</si>
  <si>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</si>
  <si>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</si>
  <si>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</si>
  <si>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</si>
  <si>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</si>
  <si>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</si>
  <si>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</si>
  <si>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</si>
  <si>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</si>
  <si>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</si>
  <si>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</si>
  <si>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</si>
  <si>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</si>
  <si>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</si>
  <si>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</si>
  <si>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</si>
  <si>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</si>
  <si>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</si>
  <si>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</si>
  <si>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</si>
  <si>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</si>
  <si>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</si>
  <si>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</si>
  <si>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</si>
  <si>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</si>
  <si>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</si>
  <si>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</si>
  <si>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</si>
  <si>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</si>
  <si>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</si>
  <si>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</si>
  <si>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</si>
  <si>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</si>
  <si>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</si>
  <si>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</si>
  <si>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</si>
  <si>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</si>
  <si>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</si>
  <si>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</si>
  <si>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</si>
  <si>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</si>
  <si>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</si>
  <si>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</si>
  <si>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</si>
  <si>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</si>
  <si>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</si>
  <si>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</si>
  <si>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</si>
  <si>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</si>
  <si>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</si>
  <si>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</si>
  <si>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</si>
  <si>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</si>
  <si>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</si>
  <si>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</si>
  <si>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</si>
  <si>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</si>
  <si>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</si>
  <si>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</si>
  <si>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</si>
  <si>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</si>
  <si>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</si>
  <si>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</si>
  <si>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</si>
  <si>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</si>
  <si>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</si>
  <si>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</si>
  <si>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</si>
  <si>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</si>
  <si>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</si>
  <si>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</si>
  <si>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</si>
  <si>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</si>
  <si>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</si>
  <si>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</si>
  <si>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</si>
  <si>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</si>
  <si>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</si>
  <si>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</si>
  <si>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</si>
  <si>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</si>
  <si>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</si>
  <si>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</si>
  <si>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</si>
  <si>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</si>
  <si>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</si>
  <si>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</si>
  <si>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</si>
  <si>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</si>
  <si>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</si>
  <si>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</si>
  <si>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</si>
  <si>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</si>
  <si>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</si>
  <si>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</si>
  <si>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</si>
  <si>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</si>
  <si>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</si>
  <si>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</si>
  <si>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</si>
  <si>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</si>
  <si>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</si>
  <si>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</si>
  <si>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</si>
  <si>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</si>
  <si>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</si>
  <si>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</si>
  <si>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</si>
  <si>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</si>
  <si>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</si>
  <si>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</si>
  <si>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</si>
  <si>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</si>
  <si>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</si>
  <si>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</si>
  <si>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</si>
  <si>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</si>
  <si>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</si>
  <si>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</si>
  <si>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</si>
  <si>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</si>
  <si>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</si>
  <si>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</si>
  <si>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</si>
  <si>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</si>
  <si>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</si>
  <si>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</si>
  <si>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</si>
  <si>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</si>
  <si>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</si>
  <si>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</si>
  <si>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</si>
  <si>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</si>
  <si>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</si>
  <si>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</si>
  <si>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</si>
  <si>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</si>
  <si>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</si>
  <si>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</si>
  <si>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</si>
  <si>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</si>
  <si>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</si>
  <si>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</si>
  <si>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</si>
  <si>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</si>
  <si>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</si>
  <si>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</si>
  <si>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</si>
  <si>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</si>
  <si>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</si>
  <si>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</si>
  <si>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</si>
  <si>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</si>
  <si>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</si>
  <si>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</si>
  <si>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</si>
  <si>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</si>
  <si>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</si>
  <si>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</si>
  <si>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</si>
  <si>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</si>
  <si>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</si>
  <si>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</si>
  <si>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</si>
  <si>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</si>
  <si>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</si>
  <si>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</si>
  <si>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</si>
  <si>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</si>
  <si>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</si>
  <si>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</si>
  <si>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</si>
  <si>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</si>
  <si>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</si>
  <si>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</si>
  <si>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</si>
  <si>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</si>
  <si>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</si>
  <si>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</si>
  <si>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</si>
  <si>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</si>
  <si>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</si>
  <si>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</si>
  <si>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</si>
  <si>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</si>
  <si>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</si>
  <si>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</si>
  <si>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</si>
  <si>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</si>
  <si>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</si>
  <si>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</si>
  <si>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</si>
  <si>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</si>
  <si>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</si>
  <si>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</si>
  <si>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</si>
  <si>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</si>
  <si>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</si>
  <si>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</si>
  <si>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</si>
  <si>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</si>
  <si>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</si>
  <si>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</si>
  <si>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</si>
  <si>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</si>
  <si>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</si>
  <si>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</si>
  <si>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</si>
  <si>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</si>
  <si>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</si>
  <si>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</si>
  <si>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</si>
  <si>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</si>
  <si>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</si>
  <si>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</si>
  <si>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</si>
  <si>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</si>
  <si>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</si>
  <si>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</si>
  <si>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</si>
  <si>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</si>
  <si>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</si>
  <si>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</si>
  <si>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</si>
  <si>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</si>
  <si>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</si>
  <si>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</si>
  <si>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</si>
  <si>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</si>
  <si>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</si>
  <si>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</si>
  <si>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</si>
  <si>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</si>
  <si>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</si>
  <si>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</si>
  <si>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</si>
  <si>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</si>
  <si>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</si>
  <si>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</si>
  <si>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</si>
  <si>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</si>
  <si>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</si>
  <si>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</si>
  <si>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</si>
  <si>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</si>
  <si>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</si>
  <si>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</si>
  <si>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</si>
  <si>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</si>
  <si>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</si>
  <si>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</si>
  <si>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</si>
  <si>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</si>
  <si>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</si>
  <si>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</si>
  <si>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</si>
  <si>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</si>
  <si>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</si>
  <si>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</si>
  <si>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</si>
  <si>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</si>
  <si>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</si>
  <si>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</si>
  <si>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</si>
  <si>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</si>
  <si>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</si>
  <si>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</si>
  <si>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</si>
  <si>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</si>
  <si>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</si>
  <si>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</si>
  <si>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</si>
  <si>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</si>
  <si>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</si>
  <si>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</si>
  <si>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</si>
  <si>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</si>
  <si>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</si>
  <si>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</si>
  <si>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</si>
  <si>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</si>
  <si>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</si>
  <si>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</si>
  <si>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</si>
  <si>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</si>
  <si>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</si>
  <si>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</si>
  <si>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</si>
  <si>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</si>
  <si>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</si>
  <si>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</si>
  <si>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</si>
  <si>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</si>
  <si>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</si>
  <si>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</si>
  <si>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</si>
  <si>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</si>
  <si>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</si>
  <si>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</si>
  <si>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</si>
  <si>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</si>
  <si>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</si>
  <si>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</si>
  <si>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</si>
  <si>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</si>
  <si>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</si>
  <si>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</si>
  <si>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</si>
  <si>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</si>
  <si>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</si>
  <si>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</si>
  <si>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</si>
  <si>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</si>
  <si>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</si>
  <si>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</si>
  <si>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</si>
  <si>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</si>
  <si>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</si>
  <si>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</si>
  <si>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</si>
  <si>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</si>
  <si>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</si>
  <si>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</si>
  <si>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</si>
  <si>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</si>
  <si>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</si>
  <si>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</si>
  <si>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</si>
  <si>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</si>
  <si>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</si>
  <si>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</si>
  <si>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</si>
  <si>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</si>
  <si>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</si>
  <si>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</si>
  <si>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</si>
  <si>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</si>
  <si>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</si>
  <si>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</si>
  <si>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</si>
  <si>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</si>
  <si>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</si>
  <si>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</si>
  <si>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</si>
  <si>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</si>
  <si>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</si>
  <si>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</si>
  <si>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</si>
  <si>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</si>
  <si>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</si>
  <si>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</si>
  <si>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</si>
  <si>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</si>
  <si>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</si>
  <si>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</si>
  <si>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</si>
  <si>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</si>
  <si>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</si>
  <si>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</si>
  <si>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</si>
  <si>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</si>
  <si>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</si>
  <si>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</si>
  <si>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</si>
  <si>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</si>
  <si>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</si>
  <si>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</si>
  <si>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</si>
  <si>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</si>
  <si>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</si>
  <si>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</si>
  <si>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</si>
  <si>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</si>
  <si>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</si>
  <si>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</si>
  <si>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</si>
  <si>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</si>
  <si>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</si>
  <si>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</si>
  <si>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</si>
  <si>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</si>
  <si>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</si>
  <si>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</si>
  <si>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</si>
  <si>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</si>
  <si>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</si>
  <si>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</si>
  <si>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</si>
  <si>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</si>
  <si>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</si>
  <si>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</si>
  <si>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</si>
  <si>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</si>
  <si>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</si>
  <si>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</si>
  <si>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</si>
  <si>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</si>
  <si>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</si>
  <si>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</si>
  <si>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</si>
  <si>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</si>
  <si>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</si>
  <si>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</si>
  <si>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</si>
  <si>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</si>
  <si>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</si>
  <si>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</si>
  <si>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</si>
  <si>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</si>
  <si>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</si>
  <si>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</si>
  <si>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</si>
  <si>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</si>
  <si>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</si>
  <si>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</si>
  <si>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</si>
  <si>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</si>
  <si>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</si>
  <si>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</si>
  <si>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</si>
  <si>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</si>
  <si>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</si>
  <si>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</si>
  <si>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</si>
  <si>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</si>
  <si>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</si>
  <si>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</si>
  <si>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</si>
  <si>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</si>
  <si>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</si>
  <si>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</si>
  <si>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</si>
  <si>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</si>
  <si>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</si>
  <si>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</si>
  <si>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</si>
  <si>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</si>
  <si>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</si>
  <si>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</si>
  <si>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</si>
  <si>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</si>
  <si>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</si>
  <si>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</si>
  <si>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</si>
  <si>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</si>
  <si>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</si>
  <si>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</si>
  <si>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</si>
  <si>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</si>
  <si>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</si>
  <si>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</si>
  <si>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</si>
  <si>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</si>
  <si>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</si>
  <si>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</si>
  <si>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</si>
  <si>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</si>
  <si>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</si>
  <si>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</si>
  <si>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</si>
  <si>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</si>
  <si>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</si>
  <si>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</si>
  <si>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</si>
  <si>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</si>
  <si>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</si>
  <si>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</si>
  <si>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</si>
  <si>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</si>
  <si>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</si>
  <si>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</si>
  <si>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</si>
  <si>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</si>
  <si>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</si>
  <si>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</si>
  <si>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</si>
  <si>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</si>
  <si>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</si>
  <si>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</si>
  <si>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</si>
  <si>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</si>
  <si>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</si>
  <si>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</si>
  <si>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</si>
  <si>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</si>
  <si>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</si>
  <si>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</si>
  <si>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</si>
  <si>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</si>
  <si>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</si>
  <si>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</si>
  <si>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</si>
  <si>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</si>
  <si>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</si>
  <si>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</si>
  <si>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</si>
  <si>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</si>
  <si>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</si>
  <si>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</si>
  <si>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</si>
  <si>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</si>
  <si>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</si>
  <si>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</si>
  <si>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</si>
  <si>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</si>
  <si>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</si>
  <si>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</si>
  <si>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</si>
  <si>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</si>
  <si>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</si>
  <si>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</si>
  <si>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</si>
  <si>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</si>
  <si>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</si>
  <si>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</si>
  <si>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</si>
  <si>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</si>
  <si>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</si>
  <si>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</si>
  <si>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</si>
  <si>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</si>
  <si>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</si>
  <si>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</si>
  <si>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</si>
  <si>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</si>
  <si>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</si>
  <si>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</si>
  <si>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</si>
  <si>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</si>
  <si>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</si>
  <si>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</si>
  <si>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</si>
  <si>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</si>
  <si>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</si>
  <si>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</si>
  <si>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</si>
  <si>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</si>
  <si>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</si>
  <si>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</si>
  <si>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</si>
  <si>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</si>
  <si>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</si>
  <si>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</si>
  <si>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</si>
  <si>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</si>
  <si>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</si>
  <si>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</si>
  <si>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</si>
  <si>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</si>
  <si>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</si>
  <si>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</si>
  <si>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</si>
  <si>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</si>
  <si>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</si>
  <si>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</si>
  <si>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</si>
  <si>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</si>
  <si>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</si>
  <si>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</si>
  <si>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</si>
  <si>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</si>
  <si>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</si>
  <si>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</si>
  <si>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</si>
  <si>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</si>
  <si>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</si>
  <si>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</si>
  <si>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</si>
  <si>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</si>
  <si>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</si>
  <si>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</si>
  <si>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</si>
  <si>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</si>
  <si>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</si>
  <si>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</si>
  <si>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</si>
  <si>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</si>
  <si>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</si>
  <si>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</si>
  <si>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</si>
  <si>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</si>
  <si>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</si>
  <si>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</si>
  <si>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</si>
  <si>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</si>
  <si>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</si>
  <si>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</si>
  <si>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</si>
  <si>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</si>
  <si>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</si>
  <si>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</si>
  <si>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</si>
  <si>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</si>
  <si>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</si>
  <si>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</si>
  <si>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</si>
  <si>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</si>
  <si>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</si>
  <si>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</si>
  <si>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</si>
  <si>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</si>
  <si>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</si>
  <si>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</si>
  <si>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</si>
  <si>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</si>
  <si>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</si>
  <si>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</si>
  <si>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</si>
  <si>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</si>
  <si>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</si>
  <si>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</si>
  <si>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</si>
  <si>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</si>
  <si>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</si>
  <si>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</si>
  <si>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</si>
  <si>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</si>
  <si>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</si>
  <si>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</si>
  <si>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</si>
  <si>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</si>
  <si>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</si>
  <si>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</si>
  <si>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</si>
  <si>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</si>
  <si>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</si>
  <si>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</si>
  <si>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</si>
  <si>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</si>
  <si>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</si>
  <si>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</si>
  <si>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</si>
  <si>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</si>
  <si>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</si>
  <si>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</si>
  <si>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</si>
  <si>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</si>
  <si>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</si>
  <si>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</si>
  <si>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</si>
  <si>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</si>
  <si>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</si>
  <si>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</si>
  <si>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</si>
  <si>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</si>
  <si>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</si>
  <si>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</si>
  <si>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</si>
  <si>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</si>
  <si>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</si>
  <si>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</si>
  <si>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</si>
  <si>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</si>
  <si>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</si>
  <si>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</si>
  <si>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</si>
  <si>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</si>
  <si>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</si>
  <si>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</si>
  <si>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</si>
  <si>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</si>
  <si>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</si>
  <si>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</si>
  <si>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</si>
  <si>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</si>
  <si>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</si>
  <si>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</si>
  <si>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</si>
  <si>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</si>
  <si>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</si>
  <si>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</si>
  <si>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</si>
  <si>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</si>
  <si>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</si>
  <si>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</si>
  <si>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</si>
  <si>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</si>
  <si>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</si>
  <si>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</si>
  <si>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</si>
  <si>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</si>
  <si>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</si>
  <si>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</si>
  <si>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</si>
  <si>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</si>
  <si>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</si>
  <si>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</si>
  <si>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</si>
  <si>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</si>
  <si>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</si>
  <si>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</si>
  <si>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</si>
  <si>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</si>
  <si>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</si>
  <si>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</si>
  <si>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</si>
  <si>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</si>
  <si>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</si>
  <si>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</si>
  <si>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</si>
  <si>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</si>
  <si>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</si>
  <si>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</si>
  <si>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</si>
  <si>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</si>
  <si>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</si>
  <si>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</si>
  <si>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</si>
  <si>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</si>
  <si>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</si>
  <si>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</si>
  <si>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</si>
  <si>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</si>
  <si>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</si>
  <si>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</si>
  <si>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</si>
  <si>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</si>
  <si>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</si>
  <si>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</si>
  <si>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</si>
  <si>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</si>
  <si>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</si>
  <si>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</si>
  <si>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</si>
  <si>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</si>
  <si>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</si>
  <si>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</si>
  <si>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</si>
  <si>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</si>
  <si>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</si>
  <si>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</si>
  <si>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</si>
  <si>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</si>
  <si>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</si>
  <si>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</si>
  <si>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</si>
  <si>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</si>
  <si>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</si>
  <si>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</si>
  <si>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</si>
  <si>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</si>
  <si>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</si>
  <si>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</si>
  <si>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</si>
  <si>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</si>
  <si>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</si>
  <si>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</si>
  <si>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</si>
  <si>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</si>
  <si>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</si>
  <si>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</si>
  <si>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</si>
  <si>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</si>
  <si>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</si>
  <si>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</si>
  <si>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</si>
  <si>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</si>
  <si>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</si>
  <si>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</si>
  <si>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</si>
  <si>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</si>
  <si>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</si>
  <si>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</si>
  <si>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</si>
  <si>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</si>
  <si>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</si>
  <si>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</si>
  <si>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</si>
  <si>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</si>
  <si>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</si>
  <si>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</si>
  <si>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</si>
  <si>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</si>
  <si>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</si>
  <si>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</si>
  <si>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</si>
  <si>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</si>
  <si>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</si>
  <si>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</si>
  <si>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</si>
  <si>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</si>
  <si>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</si>
  <si>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</si>
  <si>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</si>
  <si>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</si>
  <si>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</si>
  <si>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</si>
  <si>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</si>
  <si>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</si>
  <si>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</si>
  <si>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</si>
  <si>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</si>
  <si>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</si>
  <si>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</si>
  <si>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</si>
  <si>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</si>
  <si>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</si>
  <si>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</si>
  <si>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</si>
  <si>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</si>
  <si>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</si>
  <si>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</si>
  <si>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</si>
  <si>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</si>
  <si>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</si>
  <si>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</si>
  <si>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</si>
  <si>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</si>
  <si>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</si>
  <si>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</si>
  <si>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</si>
  <si>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</si>
  <si>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</si>
  <si>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</si>
  <si>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</si>
  <si>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</si>
  <si>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</si>
  <si>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</si>
  <si>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</si>
  <si>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</si>
  <si>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</si>
  <si>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</si>
  <si>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</si>
  <si>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</si>
  <si>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</si>
  <si>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</si>
  <si>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</si>
  <si>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</si>
  <si>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</si>
  <si>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</si>
  <si>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</si>
  <si>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</si>
  <si>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</si>
  <si>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</si>
  <si>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</si>
  <si>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</si>
  <si>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</si>
  <si>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</si>
  <si>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</si>
  <si>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</si>
  <si>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</si>
  <si>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</si>
  <si>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</si>
  <si>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</si>
  <si>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</si>
  <si>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</si>
  <si>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</si>
  <si>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</si>
  <si>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</si>
  <si>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</si>
  <si>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</si>
  <si>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</si>
  <si>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</si>
  <si>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</si>
  <si>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</si>
  <si>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</si>
  <si>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</si>
  <si>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</si>
  <si>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</si>
  <si>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</si>
  <si>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</si>
  <si>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</si>
  <si>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</si>
  <si>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</si>
  <si>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</si>
  <si>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</si>
  <si>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</si>
  <si>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</si>
  <si>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</si>
  <si>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</si>
  <si>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</si>
  <si>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</si>
  <si>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</si>
  <si>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</si>
  <si>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</si>
  <si>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</si>
  <si>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</si>
  <si>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</si>
  <si>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</si>
  <si>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</si>
  <si>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</si>
  <si>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</si>
  <si>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</si>
  <si>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</si>
  <si>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</si>
  <si>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</si>
  <si>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</si>
  <si>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</si>
  <si>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</si>
  <si>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</si>
  <si>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</si>
  <si>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</si>
  <si>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</si>
  <si>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</si>
  <si>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</si>
  <si>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</si>
  <si>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</si>
  <si>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</si>
  <si>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</si>
  <si>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</si>
  <si>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</si>
  <si>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</si>
  <si>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</si>
  <si>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</si>
  <si>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</si>
  <si>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</si>
  <si>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</si>
  <si>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</si>
  <si>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</si>
  <si>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</si>
  <si>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</si>
  <si>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</si>
  <si>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</si>
  <si>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</si>
  <si>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</si>
  <si>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</si>
  <si>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</si>
  <si>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</si>
  <si>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</si>
  <si>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</si>
  <si>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</si>
  <si>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</si>
  <si>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</si>
  <si>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</si>
  <si>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</si>
  <si>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</si>
  <si>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</si>
  <si>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</si>
  <si>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</si>
  <si>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</si>
  <si>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</si>
  <si>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</si>
  <si>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</si>
  <si>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</si>
  <si>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</si>
  <si>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</si>
  <si>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</si>
  <si>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</si>
  <si>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</si>
  <si>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</si>
  <si>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</si>
  <si>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</si>
  <si>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</si>
  <si>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</si>
  <si>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</si>
  <si>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</si>
  <si>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</si>
  <si>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</si>
  <si>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</si>
  <si>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</si>
  <si>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</si>
  <si>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</si>
  <si>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</si>
  <si>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</si>
  <si>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</si>
  <si>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</si>
  <si>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</si>
  <si>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</si>
  <si>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</si>
  <si>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</si>
  <si>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</si>
  <si>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</si>
  <si>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</si>
  <si>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</si>
  <si>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</si>
  <si>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</si>
  <si>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</si>
  <si>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</si>
  <si>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</si>
  <si>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</si>
  <si>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</si>
  <si>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</si>
  <si>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</si>
  <si>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</si>
  <si>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</si>
  <si>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</si>
  <si>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</si>
  <si>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</si>
  <si>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</si>
  <si>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</si>
  <si>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</si>
  <si>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</si>
  <si>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</si>
  <si>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</si>
  <si>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</si>
  <si>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</si>
  <si>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</si>
  <si>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</si>
  <si>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</si>
  <si>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</si>
  <si>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</si>
  <si>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</si>
  <si>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</si>
  <si>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</si>
  <si>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</si>
  <si>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</si>
  <si>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</si>
  <si>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</si>
  <si>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</si>
  <si>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</si>
  <si>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</si>
  <si>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</si>
  <si>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</si>
  <si>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</si>
  <si>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</si>
  <si>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</si>
  <si>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</si>
  <si>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</si>
  <si>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</si>
  <si>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</si>
  <si>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</si>
  <si>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</si>
  <si>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</si>
  <si>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</si>
  <si>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</si>
  <si>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</si>
  <si>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</si>
  <si>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</si>
  <si>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</si>
  <si>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</si>
  <si>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</si>
  <si>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</si>
  <si>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</si>
  <si>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</si>
  <si>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</si>
  <si>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</si>
  <si>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</si>
  <si>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</si>
  <si>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</si>
  <si>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</si>
  <si>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</si>
  <si>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</si>
  <si>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</si>
  <si>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</si>
  <si>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</si>
  <si>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</si>
  <si>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</si>
  <si>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</si>
  <si>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</si>
  <si>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</si>
  <si>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</si>
  <si>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</si>
  <si>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</si>
  <si>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</si>
  <si>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</si>
  <si>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</si>
  <si>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</si>
  <si>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</si>
  <si>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</si>
  <si>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</si>
  <si>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</si>
  <si>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</si>
  <si>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</si>
  <si>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</si>
  <si>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</si>
  <si>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</si>
  <si>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</si>
  <si>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</si>
  <si>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</si>
  <si>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</si>
  <si>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</si>
  <si>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</si>
  <si>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</si>
  <si>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</si>
  <si>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</si>
  <si>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</si>
  <si>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</si>
  <si>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</si>
  <si>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</si>
  <si>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</si>
  <si>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</si>
  <si>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</si>
  <si>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</si>
  <si>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</si>
  <si>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</si>
  <si>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</si>
  <si>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</si>
  <si>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</si>
  <si>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</si>
  <si>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</si>
  <si>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</si>
  <si>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</si>
  <si>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</si>
  <si>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</si>
  <si>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</si>
  <si>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</si>
  <si>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</si>
  <si>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</si>
  <si>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</si>
  <si>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</si>
  <si>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</si>
  <si>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</si>
  <si>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</si>
  <si>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</si>
  <si>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</si>
  <si>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</si>
  <si>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</si>
  <si>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</si>
  <si>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</si>
  <si>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</si>
  <si>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</si>
  <si>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</si>
  <si>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</si>
  <si>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</si>
  <si>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</si>
  <si>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</si>
  <si>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</si>
  <si>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</si>
  <si>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</si>
  <si>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</si>
  <si>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</si>
  <si>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</si>
  <si>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</si>
  <si>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</si>
  <si>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</si>
  <si>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</si>
  <si>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</si>
  <si>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</si>
  <si>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</si>
  <si>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</si>
  <si>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</si>
  <si>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</si>
  <si>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</si>
  <si>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</si>
  <si>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</si>
  <si>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</si>
  <si>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</si>
  <si>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</si>
  <si>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</si>
  <si>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</si>
  <si>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</si>
  <si>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</si>
  <si>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</si>
  <si>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</si>
  <si>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</si>
  <si>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</si>
  <si>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</si>
  <si>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</si>
  <si>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</si>
  <si>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</si>
  <si>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</si>
  <si>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</si>
  <si>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</si>
  <si>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</si>
  <si>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</si>
  <si>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</si>
  <si>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</si>
  <si>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</si>
  <si>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</si>
  <si>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</si>
  <si>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</si>
  <si>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</si>
  <si>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</si>
  <si>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</si>
  <si>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</si>
  <si>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</si>
  <si>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</si>
  <si>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</si>
  <si>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</si>
  <si>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</si>
  <si>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</si>
  <si>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</si>
  <si>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</si>
  <si>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</si>
  <si>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</si>
  <si>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</si>
  <si>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</si>
  <si>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</si>
  <si>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</si>
  <si>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</si>
  <si>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</si>
  <si>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</si>
  <si>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</si>
  <si>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</si>
  <si>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</si>
  <si>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</si>
  <si>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</si>
  <si>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</si>
  <si>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</si>
  <si>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</si>
  <si>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</si>
  <si>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</si>
  <si>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</si>
  <si>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</si>
  <si>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</si>
  <si>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</si>
  <si>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</si>
  <si>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</si>
  <si>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</si>
  <si>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</si>
  <si>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</si>
  <si>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</si>
  <si>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</si>
  <si>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</si>
  <si>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</si>
  <si>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</si>
  <si>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</si>
  <si>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</si>
  <si>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</si>
  <si>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</si>
  <si>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</si>
  <si>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</si>
  <si>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</si>
  <si>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</si>
  <si>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</si>
  <si>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</si>
  <si>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</si>
  <si>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</si>
  <si>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</si>
  <si>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</si>
  <si>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</si>
  <si>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</si>
  <si>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</si>
  <si>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</si>
  <si>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</si>
  <si>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</si>
  <si>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</si>
  <si>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</si>
  <si>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</si>
  <si>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</si>
  <si>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</si>
  <si>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</si>
  <si>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</si>
  <si>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</si>
  <si>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</si>
  <si>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</si>
  <si>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</si>
  <si>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</si>
  <si>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</si>
  <si>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</si>
  <si>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</si>
  <si>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</si>
  <si>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</si>
  <si>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</si>
  <si>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</si>
  <si>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</si>
  <si>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</si>
  <si>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</si>
  <si>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</si>
  <si>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</si>
  <si>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</si>
  <si>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</si>
  <si>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</si>
  <si>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</si>
  <si>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</si>
  <si>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</si>
  <si>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</si>
  <si>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</si>
  <si>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</si>
  <si>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</si>
  <si>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</si>
  <si>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</si>
  <si>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</si>
  <si>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</si>
  <si>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</si>
  <si>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</si>
  <si>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</si>
  <si>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</si>
  <si>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</si>
  <si>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</si>
  <si>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</si>
  <si>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</si>
  <si>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</si>
  <si>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</si>
  <si>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</si>
  <si>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</si>
  <si>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</si>
  <si>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</si>
  <si>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</si>
  <si>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</si>
  <si>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</si>
  <si>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</si>
  <si>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</si>
  <si>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</si>
  <si>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</si>
  <si>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</si>
  <si>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</si>
  <si>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</si>
  <si>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</si>
  <si>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</si>
  <si>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</si>
  <si>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</si>
  <si>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</si>
  <si>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</si>
  <si>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</si>
  <si>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</si>
  <si>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</si>
  <si>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</si>
  <si>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</si>
  <si>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</si>
  <si>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</si>
  <si>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</si>
  <si>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</si>
  <si>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</si>
  <si>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</si>
  <si>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</si>
  <si>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</si>
  <si>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</si>
  <si>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</si>
  <si>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</si>
  <si>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</si>
  <si>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</si>
  <si>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</si>
  <si>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</si>
  <si>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</si>
  <si>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</si>
  <si>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</si>
  <si>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</si>
  <si>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</si>
  <si>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</si>
  <si>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</si>
  <si>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</si>
  <si>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</si>
  <si>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</si>
  <si>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</si>
  <si>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</si>
  <si>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</si>
  <si>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</si>
  <si>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</si>
  <si>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</si>
  <si>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</si>
  <si>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</si>
  <si>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</si>
  <si>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</si>
  <si>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</si>
  <si>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</si>
  <si>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</si>
  <si>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</si>
  <si>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</si>
  <si>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</si>
  <si>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</si>
  <si>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</si>
  <si>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</si>
  <si>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</si>
  <si>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</si>
  <si>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</si>
  <si>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</si>
  <si>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</si>
  <si>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</si>
  <si>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</si>
  <si>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</si>
  <si>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</si>
  <si>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</si>
  <si>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</si>
  <si>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</si>
  <si>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</si>
  <si>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</si>
  <si>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</si>
  <si>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</si>
  <si>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</si>
  <si>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</si>
  <si>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</si>
  <si>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</si>
  <si>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</si>
  <si>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</si>
  <si>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</si>
  <si>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</si>
  <si>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</si>
  <si>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</si>
  <si>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</si>
  <si>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</si>
  <si>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</si>
  <si>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</si>
  <si>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</si>
  <si>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</si>
  <si>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</si>
  <si>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</si>
  <si>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</si>
  <si>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</si>
  <si>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</si>
  <si>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</si>
  <si>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</si>
  <si>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</si>
  <si>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</si>
  <si>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</si>
  <si>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</si>
  <si>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</si>
  <si>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</si>
  <si>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</si>
  <si>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</si>
  <si>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</si>
  <si>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</si>
  <si>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</si>
  <si>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</si>
  <si>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</si>
  <si>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</si>
  <si>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</si>
  <si>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</si>
  <si>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</si>
  <si>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</si>
  <si>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</si>
  <si>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</si>
  <si>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</si>
  <si>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</si>
  <si>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</si>
  <si>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</si>
  <si>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</si>
  <si>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</si>
  <si>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</si>
  <si>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</si>
  <si>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</si>
  <si>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</si>
  <si>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</si>
  <si>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</si>
  <si>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</si>
  <si>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</si>
  <si>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</si>
  <si>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</si>
  <si>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</si>
  <si>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</si>
  <si>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</si>
  <si>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</si>
  <si>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</si>
  <si>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</si>
  <si>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</si>
  <si>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</si>
  <si>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</si>
  <si>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</si>
  <si>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</si>
  <si>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</si>
  <si>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</si>
  <si>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</si>
  <si>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</si>
  <si>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</si>
  <si>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</si>
  <si>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</si>
  <si>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</si>
  <si>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</si>
  <si>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</si>
  <si>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</si>
  <si>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</si>
  <si>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</si>
  <si>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</si>
  <si>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</si>
  <si>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</si>
  <si>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</si>
  <si>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</si>
  <si>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</si>
  <si>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</si>
  <si>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</si>
  <si>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</si>
  <si>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</si>
  <si>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</si>
  <si>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</si>
  <si>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</si>
  <si>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</si>
  <si>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</si>
  <si>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</si>
  <si>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</si>
  <si>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</si>
  <si>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</si>
  <si>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</si>
  <si>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</si>
  <si>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</si>
  <si>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</si>
  <si>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</si>
  <si>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</si>
  <si>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</si>
  <si>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</si>
  <si>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</si>
  <si>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</si>
  <si>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</si>
  <si>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</si>
  <si>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</si>
  <si>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</si>
  <si>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</si>
  <si>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</si>
  <si>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</si>
  <si>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</si>
  <si>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</si>
  <si>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</si>
  <si>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</si>
  <si>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</si>
  <si>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</si>
  <si>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</si>
  <si>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</si>
  <si>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</si>
  <si>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</si>
  <si>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</si>
  <si>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</si>
  <si>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</si>
  <si>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</si>
  <si>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</si>
  <si>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</si>
  <si>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</si>
  <si>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</si>
  <si>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</si>
  <si>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</si>
  <si>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</si>
  <si>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</si>
  <si>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</si>
  <si>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</si>
  <si>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</si>
  <si>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</si>
  <si>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</si>
  <si>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</si>
  <si>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</si>
  <si>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</si>
  <si>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</si>
  <si>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</si>
  <si>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</si>
  <si>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</si>
  <si>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</si>
  <si>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</si>
  <si>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</si>
  <si>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</si>
  <si>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</si>
  <si>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</si>
  <si>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</si>
  <si>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</si>
  <si>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</si>
  <si>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</si>
  <si>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</si>
  <si>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</si>
  <si>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</si>
  <si>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</si>
  <si>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</si>
  <si>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</si>
  <si>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</si>
  <si>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</si>
  <si>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</si>
  <si>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</si>
  <si>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</si>
  <si>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</si>
  <si>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</si>
  <si>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</si>
  <si>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</si>
  <si>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</si>
  <si>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</si>
  <si>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</si>
  <si>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</si>
  <si>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</si>
  <si>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</si>
  <si>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</si>
  <si>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</si>
  <si>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</si>
  <si>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</si>
  <si>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</si>
  <si>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</si>
  <si>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</si>
  <si>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</si>
  <si>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</si>
  <si>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</si>
  <si>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</si>
  <si>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</si>
  <si>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</si>
  <si>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</si>
  <si>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</si>
  <si>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</si>
  <si>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</si>
  <si>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</si>
  <si>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</si>
  <si>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</si>
  <si>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</si>
  <si>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</si>
  <si>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</si>
  <si>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</si>
  <si>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</si>
  <si>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</si>
  <si>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</si>
  <si>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</si>
  <si>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</si>
  <si>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</si>
  <si>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</si>
  <si>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</si>
  <si>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</si>
  <si>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</si>
  <si>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</si>
  <si>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</si>
  <si>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</si>
  <si>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</si>
  <si>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</si>
  <si>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</si>
  <si>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</si>
  <si>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</si>
  <si>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</si>
  <si>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</si>
  <si>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</si>
  <si>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</si>
  <si>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</si>
  <si>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</si>
  <si>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</si>
  <si>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</si>
  <si>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</si>
  <si>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</si>
  <si>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</si>
  <si>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</si>
  <si>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</si>
  <si>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</si>
  <si>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</si>
  <si>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</si>
  <si>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</si>
  <si>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</si>
  <si>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</si>
  <si>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</si>
  <si>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</si>
  <si>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</si>
  <si>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</si>
  <si>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</si>
  <si>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</si>
  <si>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</si>
  <si>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</si>
  <si>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</si>
  <si>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</si>
  <si>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</si>
  <si>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</si>
  <si>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</si>
  <si>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</si>
  <si>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</si>
  <si>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</si>
  <si>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</si>
  <si>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</si>
  <si>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</si>
  <si>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</si>
  <si>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</si>
  <si>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</si>
  <si>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</si>
  <si>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</si>
  <si>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</si>
  <si>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</si>
  <si>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</si>
  <si>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</si>
  <si>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</si>
  <si>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</si>
  <si>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</si>
  <si>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</si>
  <si>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</si>
  <si>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</si>
  <si>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</si>
  <si>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</si>
  <si>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</si>
  <si>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</si>
  <si>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</si>
  <si>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</si>
  <si>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</si>
  <si>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</si>
  <si>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</si>
  <si>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</si>
  <si>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</si>
  <si>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</si>
  <si>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</si>
  <si>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</si>
  <si>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</si>
  <si>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</si>
  <si>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</si>
  <si>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</si>
  <si>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</si>
  <si>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</si>
  <si>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</si>
  <si>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</si>
  <si>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</si>
  <si>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</si>
  <si>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</si>
  <si>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</si>
  <si>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</si>
  <si>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</si>
  <si>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</si>
  <si>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</si>
  <si>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</si>
  <si>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</si>
  <si>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</si>
  <si>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</si>
  <si>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</si>
  <si>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</si>
  <si>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</si>
  <si>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</si>
  <si>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</si>
  <si>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</si>
  <si>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</si>
  <si>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</si>
  <si>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</si>
  <si>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</si>
  <si>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</si>
  <si>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</si>
  <si>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</si>
  <si>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</si>
  <si>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</si>
  <si>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</si>
  <si>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</si>
  <si>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</si>
  <si>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</si>
  <si>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</si>
  <si>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</si>
  <si>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</si>
  <si>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</si>
  <si>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</si>
  <si>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</si>
  <si>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</si>
  <si>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</si>
  <si>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</si>
  <si>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</si>
  <si>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</si>
  <si>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</si>
  <si>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</si>
  <si>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</si>
  <si>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</si>
  <si>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</si>
  <si>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</si>
  <si>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</si>
  <si>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</si>
  <si>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</si>
  <si>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</si>
  <si>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</si>
  <si>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</si>
  <si>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</si>
  <si>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</si>
  <si>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</si>
  <si>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</si>
  <si>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</si>
  <si>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</si>
  <si>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</si>
  <si>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</si>
  <si>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</si>
  <si>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</si>
  <si>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</si>
  <si>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</si>
  <si>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</si>
  <si>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</si>
  <si>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</si>
  <si>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</si>
  <si>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</si>
  <si>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</si>
  <si>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</si>
  <si>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</si>
  <si>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</si>
  <si>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</si>
  <si>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</si>
  <si>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</si>
  <si>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</si>
  <si>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</si>
  <si>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</si>
  <si>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</si>
  <si>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</si>
  <si>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</si>
  <si>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</si>
  <si>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</si>
  <si>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</si>
  <si>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</si>
  <si>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</si>
  <si>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</si>
  <si>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</si>
  <si>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</si>
  <si>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</si>
  <si>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</si>
  <si>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</si>
  <si>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</si>
  <si>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</si>
  <si>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</si>
  <si>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</si>
  <si>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</si>
  <si>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</si>
  <si>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</si>
  <si>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</si>
  <si>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</si>
  <si>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</si>
  <si>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</si>
  <si>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</si>
  <si>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</si>
  <si>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</si>
  <si>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</si>
  <si>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</si>
  <si>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</si>
  <si>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</si>
  <si>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</si>
  <si>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</si>
  <si>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</si>
  <si>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</si>
  <si>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</si>
  <si>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</si>
  <si>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</si>
  <si>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</si>
  <si>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</si>
  <si>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</si>
  <si>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</si>
  <si>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</si>
  <si>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</si>
  <si>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</si>
  <si>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</si>
  <si>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</si>
  <si>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</si>
  <si>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</si>
  <si>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</si>
  <si>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</si>
  <si>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</si>
  <si>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</si>
  <si>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</si>
  <si>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</si>
  <si>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</si>
  <si>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</si>
  <si>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</si>
  <si>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</si>
  <si>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</si>
  <si>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</si>
  <si>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</si>
  <si>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</si>
  <si>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</si>
  <si>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</si>
  <si>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</si>
  <si>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</si>
  <si>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</si>
  <si>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</si>
  <si>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</si>
  <si>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</si>
  <si>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</si>
  <si>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</si>
  <si>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</si>
  <si>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</si>
  <si>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</si>
  <si>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</si>
  <si>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</si>
  <si>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</si>
  <si>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</si>
  <si>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</si>
  <si>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</si>
  <si>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</si>
  <si>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</si>
  <si>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</si>
  <si>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</si>
  <si>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</si>
  <si>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</si>
  <si>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</si>
  <si>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</si>
  <si>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</si>
  <si>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</si>
  <si>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</si>
  <si>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</si>
  <si>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</si>
  <si>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</si>
  <si>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</si>
  <si>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</si>
  <si>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</si>
  <si>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</si>
  <si>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</si>
  <si>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</si>
  <si>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</si>
  <si>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</si>
  <si>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</si>
  <si>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</si>
  <si>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</si>
  <si>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</si>
  <si>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</si>
  <si>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</si>
  <si>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</si>
  <si>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</si>
  <si>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</si>
  <si>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</si>
  <si>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</si>
  <si>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</si>
  <si>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</si>
  <si>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</si>
  <si>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</si>
  <si>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</si>
  <si>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</si>
  <si>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</si>
  <si>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</si>
  <si>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</si>
  <si>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</si>
  <si>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</si>
  <si>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</si>
  <si>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</si>
  <si>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</si>
  <si>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</si>
  <si>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</si>
  <si>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</si>
  <si>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</si>
  <si>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</si>
  <si>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</si>
  <si>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</si>
  <si>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</si>
  <si>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</si>
  <si>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</si>
  <si>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</si>
  <si>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</si>
  <si>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</si>
  <si>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</si>
  <si>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</si>
  <si>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</si>
  <si>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</si>
  <si>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</si>
  <si>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</si>
  <si>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</si>
  <si>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</si>
  <si>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</si>
  <si>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</si>
  <si>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</si>
  <si>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</si>
  <si>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</si>
  <si>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</si>
  <si>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</si>
  <si>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</si>
  <si>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</si>
  <si>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</si>
  <si>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</si>
  <si>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</si>
  <si>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</si>
  <si>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</si>
  <si>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</si>
  <si>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</si>
  <si>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</si>
  <si>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</si>
  <si>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</si>
  <si>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</si>
  <si>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</si>
  <si>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</si>
  <si>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</si>
  <si>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</si>
  <si>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</si>
  <si>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</si>
  <si>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</si>
  <si>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</si>
  <si>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</si>
  <si>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</si>
  <si>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</si>
  <si>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</si>
  <si>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</si>
  <si>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</si>
  <si>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</si>
  <si>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</si>
  <si>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</si>
  <si>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</si>
  <si>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</si>
  <si>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</si>
  <si>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</si>
  <si>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</si>
  <si>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</si>
  <si>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</si>
  <si>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</si>
  <si>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</si>
  <si>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</si>
  <si>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</si>
  <si>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</si>
  <si>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</si>
  <si>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</si>
  <si>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</si>
  <si>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</si>
  <si>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</si>
  <si>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</si>
  <si>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</si>
  <si>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</si>
  <si>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</si>
  <si>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</si>
  <si>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</si>
  <si>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</si>
  <si>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</si>
  <si>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</si>
  <si>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</si>
  <si>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</si>
  <si>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</si>
  <si>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</si>
  <si>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</si>
  <si>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</si>
  <si>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</si>
  <si>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</si>
  <si>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</si>
  <si>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</si>
  <si>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</si>
  <si>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</si>
  <si>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</si>
  <si>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</si>
  <si>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</si>
  <si>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</si>
  <si>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</si>
  <si>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</si>
  <si>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</si>
  <si>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</si>
  <si>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</si>
  <si>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</si>
  <si>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</si>
  <si>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</si>
  <si>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</si>
  <si>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</si>
  <si>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</si>
  <si>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</si>
  <si>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</si>
  <si>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</si>
  <si>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</si>
  <si>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</si>
  <si>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</si>
  <si>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</si>
  <si>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</si>
  <si>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</si>
  <si>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</si>
  <si>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</si>
  <si>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</si>
  <si>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</si>
  <si>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</si>
  <si>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</si>
  <si>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</si>
  <si>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</si>
  <si>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</si>
  <si>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</si>
  <si>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</si>
  <si>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</si>
  <si>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</si>
  <si>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</si>
  <si>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</si>
  <si>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</si>
  <si>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</si>
  <si>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</si>
  <si>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</si>
  <si>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</si>
  <si>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</si>
  <si>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</si>
  <si>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</si>
  <si>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</si>
  <si>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</si>
  <si>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</si>
  <si>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</si>
  <si>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</si>
  <si>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</si>
  <si>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</si>
  <si>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</si>
  <si>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</si>
  <si>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</si>
  <si>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</si>
  <si>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</si>
  <si>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</si>
  <si>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</si>
  <si>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</si>
  <si>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</si>
  <si>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</si>
  <si>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</si>
  <si>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</si>
  <si>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</si>
  <si>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</si>
  <si>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</si>
  <si>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</si>
  <si>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</si>
  <si>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</si>
  <si>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</si>
  <si>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</si>
  <si>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</si>
  <si>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</si>
  <si>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</si>
  <si>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</si>
  <si>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</si>
  <si>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</si>
  <si>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</si>
  <si>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</si>
  <si>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</si>
  <si>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</si>
  <si>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</si>
  <si>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</si>
  <si>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</si>
  <si>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</si>
  <si>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</si>
  <si>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</si>
  <si>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</si>
  <si>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</si>
  <si>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</si>
  <si>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</si>
  <si>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</si>
  <si>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</si>
  <si>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</si>
  <si>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</si>
  <si>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</si>
  <si>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</si>
  <si>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</si>
  <si>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</si>
  <si>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</si>
  <si>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</si>
  <si>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</si>
  <si>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</si>
  <si>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</si>
  <si>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</si>
  <si>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</si>
  <si>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</si>
  <si>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</si>
  <si>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</si>
  <si>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</si>
  <si>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</si>
  <si>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</si>
  <si>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</si>
  <si>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</si>
  <si>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</si>
  <si>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</si>
  <si>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</si>
  <si>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</si>
  <si>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</si>
  <si>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</si>
  <si>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</si>
  <si>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</si>
  <si>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</si>
  <si>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</si>
  <si>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</si>
  <si>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</si>
  <si>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</si>
  <si>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</si>
  <si>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</si>
  <si>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</si>
  <si>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</si>
  <si>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</si>
  <si>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</si>
  <si>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</si>
  <si>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</si>
  <si>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</si>
  <si>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</si>
  <si>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</si>
  <si>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</si>
  <si>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</si>
  <si>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</si>
  <si>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</si>
  <si>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</si>
  <si>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</si>
  <si>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</si>
  <si>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</si>
  <si>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</si>
  <si>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</si>
  <si>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</si>
  <si>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</si>
  <si>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</si>
  <si>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</si>
  <si>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</si>
  <si>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</si>
  <si>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</si>
  <si>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</si>
  <si>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</si>
  <si>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</si>
  <si>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</si>
  <si>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</si>
  <si>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</si>
  <si>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</si>
  <si>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</si>
  <si>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</si>
  <si>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</si>
  <si>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</si>
  <si>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</si>
  <si>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</si>
  <si>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</si>
  <si>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</si>
  <si>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</si>
  <si>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</si>
  <si>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</si>
  <si>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</si>
  <si>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</si>
  <si>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</si>
  <si>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</si>
  <si>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</si>
  <si>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</si>
  <si>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</si>
  <si>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</si>
  <si>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</si>
  <si>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</si>
  <si>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</si>
  <si>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</si>
  <si>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</si>
  <si>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</si>
  <si>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</si>
  <si>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</si>
  <si>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</si>
  <si>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</si>
  <si>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</si>
  <si>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</si>
  <si>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</si>
  <si>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</si>
  <si>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</si>
  <si>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</si>
  <si>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</si>
  <si>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</si>
  <si>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</si>
  <si>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</si>
  <si>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</si>
  <si>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</si>
  <si>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</si>
  <si>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</si>
  <si>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</si>
  <si>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</si>
  <si>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</si>
  <si>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</si>
  <si>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</si>
  <si>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</si>
  <si>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</si>
  <si>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</si>
  <si>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</si>
  <si>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</si>
  <si>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</si>
  <si>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</si>
  <si>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</si>
  <si>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</si>
  <si>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</si>
  <si>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</si>
  <si>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</si>
  <si>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</si>
  <si>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</si>
  <si>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</si>
  <si>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</si>
  <si>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</si>
  <si>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</si>
  <si>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</si>
  <si>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</si>
  <si>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</si>
  <si>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</si>
  <si>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</si>
  <si>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</si>
  <si>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</si>
  <si>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</si>
  <si>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</si>
  <si>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</si>
  <si>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</si>
  <si>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</si>
  <si>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</si>
  <si>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</si>
  <si>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</si>
  <si>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</si>
  <si>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</si>
  <si>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</si>
  <si>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</si>
  <si>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</si>
  <si>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</si>
  <si>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</si>
  <si>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</si>
  <si>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</si>
  <si>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</si>
  <si>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</si>
  <si>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</si>
  <si>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</si>
  <si>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</si>
  <si>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</si>
  <si>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</si>
  <si>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</si>
  <si>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</si>
  <si>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</si>
  <si>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</si>
  <si>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</si>
  <si>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</si>
  <si>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</si>
  <si>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</si>
  <si>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</si>
  <si>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</si>
  <si>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</si>
  <si>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</si>
  <si>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</si>
  <si>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</si>
  <si>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</si>
  <si>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</si>
  <si>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</si>
  <si>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</si>
  <si>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</si>
  <si>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</si>
  <si>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</si>
  <si>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</si>
  <si>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</si>
  <si>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</si>
  <si>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</si>
  <si>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</si>
  <si>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</si>
  <si>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</si>
  <si>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</si>
  <si>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</si>
  <si>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</si>
  <si>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</si>
  <si>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</si>
  <si>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</si>
  <si>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</si>
  <si>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</si>
  <si>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</si>
  <si>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</si>
  <si>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</si>
  <si>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</si>
  <si>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</si>
  <si>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</si>
  <si>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</si>
  <si>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</si>
  <si>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</si>
  <si>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</si>
  <si>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</si>
  <si>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</si>
  <si>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</si>
  <si>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</si>
  <si>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</si>
  <si>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</si>
  <si>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</si>
  <si>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</si>
  <si>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</si>
  <si>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</si>
  <si>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</si>
  <si>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</si>
  <si>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</si>
  <si>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</si>
  <si>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</si>
  <si>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</si>
  <si>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</si>
  <si>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</si>
  <si>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</si>
  <si>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</si>
  <si>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</si>
  <si>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</si>
  <si>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</si>
  <si>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</si>
  <si>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</si>
  <si>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</si>
  <si>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</si>
  <si>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</si>
  <si>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</si>
  <si>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</si>
  <si>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</si>
  <si>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</si>
  <si>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</si>
  <si>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</si>
  <si>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</si>
  <si>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</si>
  <si>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</si>
  <si>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</si>
  <si>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</si>
  <si>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</si>
  <si>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</si>
  <si>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</si>
  <si>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</si>
  <si>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</si>
  <si>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</si>
  <si>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</si>
  <si>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</si>
  <si>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</si>
  <si>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</si>
  <si>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</si>
  <si>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</si>
  <si>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</si>
  <si>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</si>
  <si>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</si>
  <si>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</si>
  <si>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</si>
  <si>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</si>
  <si>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</si>
  <si>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</si>
  <si>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</si>
  <si>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</si>
  <si>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</si>
  <si>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</si>
  <si>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</si>
  <si>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</si>
  <si>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</si>
  <si>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</si>
  <si>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</si>
  <si>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</si>
  <si>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</si>
  <si>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</si>
  <si>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</si>
  <si>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</si>
  <si>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</si>
  <si>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</si>
  <si>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</si>
  <si>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</si>
  <si>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</si>
  <si>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</si>
  <si>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</si>
  <si>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</si>
  <si>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</si>
  <si>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</si>
  <si>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</si>
  <si>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</si>
  <si>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</si>
  <si>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</si>
  <si>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</si>
  <si>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</si>
  <si>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</si>
  <si>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</si>
  <si>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</si>
  <si>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</si>
  <si>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</si>
  <si>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</si>
  <si>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</si>
  <si>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</si>
  <si>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</si>
  <si>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</si>
  <si>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</si>
  <si>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</si>
  <si>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</si>
  <si>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</si>
  <si>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</si>
  <si>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</si>
  <si>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</si>
  <si>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</si>
  <si>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</si>
  <si>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</si>
  <si>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</si>
  <si>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</si>
  <si>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</si>
  <si>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</si>
  <si>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</si>
  <si>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</si>
  <si>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</si>
  <si>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</si>
  <si>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</si>
  <si>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</si>
  <si>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</si>
  <si>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</si>
  <si>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</si>
  <si>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</si>
  <si>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</si>
  <si>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</si>
  <si>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</si>
  <si>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</si>
  <si>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</si>
  <si>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</si>
  <si>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</si>
  <si>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</si>
  <si>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</si>
  <si>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</si>
  <si>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</si>
  <si>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</si>
  <si>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</si>
  <si>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</si>
  <si>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</si>
  <si>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</si>
  <si>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</si>
  <si>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</si>
  <si>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</si>
  <si>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</si>
  <si>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</si>
  <si>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</si>
  <si>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</si>
  <si>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</si>
  <si>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</si>
  <si>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</si>
  <si>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</si>
  <si>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</si>
  <si>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</si>
  <si>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</si>
  <si>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</si>
  <si>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</si>
  <si>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</si>
  <si>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</si>
  <si>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</si>
  <si>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</si>
  <si>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</si>
  <si>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</si>
  <si>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</si>
  <si>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</si>
  <si>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</si>
  <si>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</si>
  <si>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</si>
  <si>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</si>
  <si>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</si>
  <si>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</si>
  <si>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</si>
  <si>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</si>
  <si>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</si>
  <si>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</si>
  <si>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</si>
  <si>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</si>
  <si>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</si>
  <si>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</si>
  <si>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</si>
  <si>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</si>
  <si>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</si>
  <si>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</si>
  <si>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</si>
  <si>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</si>
  <si>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</si>
  <si>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</si>
  <si>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</si>
  <si>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</si>
  <si>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</si>
  <si>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</si>
  <si>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</si>
  <si>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</si>
  <si>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</si>
  <si>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</si>
  <si>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</si>
  <si>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</si>
  <si>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</si>
  <si>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</si>
  <si>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</si>
  <si>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</si>
  <si>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</si>
  <si>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</si>
  <si>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</si>
  <si>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</si>
  <si>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</si>
  <si>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</si>
  <si>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</si>
  <si>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</si>
  <si>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</si>
  <si>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</si>
  <si>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</si>
  <si>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</si>
  <si>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</si>
  <si>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</si>
  <si>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</si>
  <si>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</si>
  <si>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</si>
  <si>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</si>
  <si>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</si>
  <si>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</si>
  <si>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</si>
  <si>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</si>
  <si>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</si>
  <si>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</si>
  <si>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</si>
  <si>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</si>
  <si>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</si>
  <si>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</si>
  <si>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</si>
  <si>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</si>
  <si>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</si>
  <si>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</si>
  <si>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</si>
  <si>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</si>
  <si>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</si>
  <si>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</si>
  <si>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</si>
  <si>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</si>
  <si>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</si>
  <si>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</si>
  <si>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</si>
  <si>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</si>
  <si>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</si>
  <si>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</si>
  <si>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</si>
  <si>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</si>
  <si>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</si>
  <si>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</si>
  <si>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</si>
  <si>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</si>
  <si>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</si>
  <si>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</si>
  <si>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</si>
  <si>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</si>
  <si>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</si>
  <si>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</si>
  <si>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</si>
  <si>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</si>
  <si>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</si>
  <si>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</si>
  <si>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</si>
  <si>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</si>
  <si>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</si>
  <si>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</si>
  <si>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</si>
  <si>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</si>
  <si>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</si>
  <si>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</si>
  <si>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</si>
  <si>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</si>
  <si>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</si>
  <si>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</si>
  <si>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</si>
  <si>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</si>
  <si>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</si>
  <si>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</si>
  <si>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</si>
  <si>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</si>
  <si>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</si>
  <si>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</si>
  <si>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</si>
  <si>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</si>
  <si>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</si>
  <si>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</si>
  <si>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</si>
  <si>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</si>
  <si>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</si>
  <si>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</si>
  <si>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</si>
  <si>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</si>
  <si>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</si>
  <si>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</si>
  <si>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</si>
  <si>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</si>
  <si>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</si>
  <si>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</si>
  <si>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</si>
  <si>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</si>
  <si>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</si>
  <si>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</si>
  <si>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</si>
  <si>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</si>
  <si>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</si>
  <si>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</si>
  <si>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</si>
  <si>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</si>
  <si>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</si>
  <si>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</si>
  <si>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</si>
  <si>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</si>
  <si>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</si>
  <si>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</si>
  <si>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</si>
  <si>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</si>
  <si>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</si>
  <si>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</si>
  <si>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</si>
  <si>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</si>
  <si>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</si>
  <si>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</si>
  <si>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</si>
  <si>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</si>
  <si>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</si>
  <si>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</si>
  <si>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</si>
  <si>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</si>
  <si>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</si>
  <si>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</si>
  <si>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</si>
  <si>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</si>
  <si>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</si>
  <si>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</si>
  <si>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</si>
  <si>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</si>
  <si>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</si>
  <si>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</si>
  <si>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</si>
  <si>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</si>
  <si>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</si>
  <si>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</si>
  <si>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</si>
  <si>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</si>
  <si>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</si>
  <si>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</si>
  <si>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</si>
  <si>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</si>
  <si>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</si>
  <si>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</si>
  <si>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</si>
  <si>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</si>
  <si>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</si>
  <si>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</si>
  <si>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</si>
  <si>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</si>
  <si>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</si>
  <si>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</si>
  <si>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</si>
  <si>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</si>
  <si>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</si>
  <si>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</si>
  <si>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</si>
  <si>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</si>
  <si>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</si>
  <si>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</si>
  <si>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</si>
  <si>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</si>
  <si>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</si>
  <si>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</si>
  <si>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</si>
  <si>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</si>
  <si>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</si>
  <si>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</si>
  <si>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</si>
  <si>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</si>
  <si>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</si>
  <si>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</si>
  <si>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</si>
  <si>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</si>
  <si>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</si>
  <si>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</si>
  <si>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</si>
  <si>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</si>
  <si>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</si>
  <si>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</si>
  <si>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</si>
  <si>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</si>
  <si>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</si>
  <si>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</si>
  <si>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</si>
  <si>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</si>
  <si>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</si>
  <si>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</si>
  <si>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</si>
  <si>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</si>
  <si>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</si>
  <si>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</si>
  <si>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</si>
  <si>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</si>
  <si>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</si>
  <si>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</si>
  <si>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</si>
  <si>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</si>
  <si>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</si>
  <si>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</si>
  <si>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</si>
  <si>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</si>
  <si>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</si>
  <si>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</si>
  <si>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</si>
  <si>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</si>
  <si>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</si>
  <si>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</si>
  <si>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</si>
  <si>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</si>
  <si>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</si>
  <si>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</si>
  <si>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</si>
  <si>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</si>
  <si>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</si>
  <si>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</si>
  <si>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</si>
  <si>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</si>
  <si>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</si>
  <si>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</si>
  <si>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</si>
  <si>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</si>
  <si>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</si>
  <si>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</si>
  <si>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</si>
  <si>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</si>
  <si>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</si>
  <si>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</si>
  <si>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</si>
  <si>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</si>
  <si>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</si>
  <si>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</si>
  <si>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</si>
  <si>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</si>
  <si>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</si>
  <si>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</si>
  <si>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</si>
  <si>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</si>
  <si>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</si>
  <si>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</si>
  <si>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</si>
  <si>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</si>
  <si>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</si>
  <si>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</si>
  <si>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</si>
  <si>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</si>
  <si>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</si>
  <si>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</si>
  <si>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</si>
  <si>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</si>
  <si>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</si>
  <si>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</si>
  <si>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</si>
  <si>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</si>
  <si>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</si>
  <si>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</si>
  <si>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</si>
  <si>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</si>
  <si>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</si>
  <si>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</si>
  <si>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</si>
  <si>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</si>
  <si>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</si>
  <si>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</si>
  <si>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</si>
  <si>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</si>
  <si>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</si>
  <si>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</si>
  <si>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</si>
  <si>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</si>
  <si>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</si>
  <si>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</si>
  <si>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</si>
  <si>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</si>
  <si>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</si>
  <si>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</si>
  <si>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</si>
  <si>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</si>
  <si>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</si>
  <si>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</si>
  <si>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</si>
  <si>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</si>
  <si>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</si>
  <si>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</si>
  <si>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</si>
  <si>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</si>
  <si>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</si>
  <si>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</si>
  <si>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</si>
  <si>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</si>
  <si>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</si>
  <si>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</si>
  <si>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</si>
  <si>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</si>
  <si>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</si>
  <si>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</si>
  <si>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</si>
  <si>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</si>
  <si>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</si>
  <si>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</si>
  <si>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</si>
  <si>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</si>
  <si>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</si>
  <si>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</si>
  <si>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</si>
  <si>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</si>
  <si>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</si>
  <si>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</si>
  <si>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</si>
  <si>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</si>
  <si>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</si>
  <si>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</si>
  <si>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</si>
  <si>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</si>
  <si>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</si>
  <si>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</si>
  <si>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</si>
  <si>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</si>
  <si>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</si>
  <si>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</si>
  <si>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</si>
  <si>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</si>
  <si>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</si>
  <si>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</si>
  <si>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</si>
  <si>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</si>
  <si>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</si>
  <si>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</si>
  <si>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</si>
  <si>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</si>
  <si>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</si>
  <si>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</si>
  <si>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</si>
  <si>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</si>
  <si>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</si>
  <si>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</si>
  <si>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</si>
  <si>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</si>
  <si>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</si>
  <si>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</si>
  <si>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</si>
  <si>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</si>
  <si>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</si>
  <si>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</si>
  <si>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</si>
  <si>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</si>
  <si>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</si>
  <si>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</si>
  <si>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</si>
  <si>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</si>
  <si>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</si>
  <si>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</si>
  <si>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</si>
  <si>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</si>
  <si>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</si>
  <si>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</si>
  <si>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</si>
  <si>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</si>
  <si>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</si>
  <si>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</si>
  <si>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</si>
  <si>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</si>
  <si>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</si>
  <si>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</si>
  <si>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</si>
  <si>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</si>
  <si>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</si>
  <si>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</si>
  <si>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</si>
  <si>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</si>
  <si>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</si>
  <si>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</si>
  <si>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</si>
  <si>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</si>
  <si>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</si>
  <si>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</si>
  <si>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</si>
  <si>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</si>
  <si>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</si>
  <si>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</si>
  <si>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</si>
  <si>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</si>
  <si>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</si>
  <si>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</si>
  <si>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</si>
  <si>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</si>
  <si>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</si>
  <si>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</si>
  <si>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</si>
  <si>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</si>
  <si>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</si>
  <si>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</si>
  <si>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</si>
  <si>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</si>
  <si>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</si>
  <si>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</si>
  <si>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</si>
  <si>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</si>
  <si>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</si>
  <si>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</si>
  <si>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</si>
  <si>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</si>
  <si>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</si>
  <si>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</si>
  <si>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</si>
  <si>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</si>
  <si>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</si>
  <si>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</si>
  <si>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</si>
  <si>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</si>
  <si>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</si>
  <si>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</si>
  <si>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</si>
  <si>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</si>
  <si>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</si>
  <si>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</si>
  <si>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</si>
  <si>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</si>
  <si>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</si>
  <si>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</si>
  <si>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</si>
  <si>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</si>
  <si>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</si>
  <si>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</si>
  <si>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</si>
  <si>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</si>
  <si>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</si>
  <si>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</si>
  <si>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</si>
  <si>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</si>
  <si>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</si>
  <si>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</si>
  <si>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</si>
  <si>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</si>
  <si>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</si>
  <si>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</si>
  <si>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</si>
  <si>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</si>
  <si>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</si>
  <si>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</si>
  <si>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</si>
  <si>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</si>
  <si>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</si>
  <si>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</si>
  <si>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</si>
  <si>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</si>
  <si>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</si>
  <si>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</si>
  <si>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</si>
  <si>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</si>
  <si>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</si>
  <si>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</si>
  <si>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</si>
  <si>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</si>
  <si>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</si>
  <si>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</si>
  <si>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</si>
  <si>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</si>
  <si>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</si>
  <si>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</si>
  <si>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</si>
  <si>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</si>
  <si>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</si>
  <si>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</si>
  <si>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</si>
  <si>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</si>
  <si>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</si>
  <si>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</si>
  <si>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</si>
  <si>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</si>
  <si>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</si>
  <si>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</si>
  <si>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</si>
  <si>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</si>
  <si>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</si>
  <si>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</si>
  <si>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</si>
  <si>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</si>
  <si>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</si>
  <si>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</si>
  <si>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</si>
  <si>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</si>
  <si>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</si>
  <si>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</si>
  <si>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</si>
  <si>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</si>
  <si>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</si>
  <si>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</si>
  <si>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</si>
  <si>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</si>
  <si>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</si>
  <si>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</si>
  <si>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</si>
  <si>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</si>
  <si>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</si>
  <si>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</si>
  <si>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</si>
  <si>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</si>
  <si>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</si>
  <si>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</si>
  <si>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</si>
  <si>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</si>
  <si>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</si>
  <si>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</si>
  <si>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</si>
  <si>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</si>
  <si>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</si>
  <si>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</si>
  <si>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</si>
  <si>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</si>
  <si>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</si>
  <si>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</si>
  <si>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</si>
  <si>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</si>
  <si>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</si>
  <si>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</si>
  <si>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</si>
  <si>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</si>
  <si>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</si>
  <si>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</si>
  <si>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</si>
  <si>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</si>
  <si>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</si>
  <si>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</si>
  <si>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</si>
  <si>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</si>
  <si>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</si>
  <si>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</si>
  <si>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</si>
  <si>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</si>
  <si>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</si>
  <si>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</si>
  <si>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</si>
  <si>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</si>
  <si>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</si>
  <si>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</si>
  <si>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</si>
  <si>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</si>
  <si>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</si>
  <si>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</si>
  <si>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</si>
  <si>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</si>
  <si>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</si>
  <si>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</si>
  <si>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</si>
  <si>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</si>
  <si>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</si>
  <si>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</si>
  <si>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</si>
  <si>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</si>
  <si>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</si>
  <si>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</si>
  <si>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</si>
  <si>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</si>
  <si>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</si>
  <si>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</si>
  <si>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</si>
  <si>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</si>
  <si>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</si>
  <si>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</si>
  <si>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</si>
  <si>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</si>
  <si>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</si>
  <si>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</si>
  <si>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</si>
  <si>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</si>
  <si>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</si>
  <si>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</si>
  <si>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</si>
  <si>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</si>
  <si>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</si>
  <si>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</si>
  <si>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</si>
  <si>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</si>
  <si>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</si>
  <si>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</si>
  <si>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</si>
  <si>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</si>
  <si>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</si>
  <si>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</si>
  <si>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</si>
  <si>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</si>
  <si>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</si>
  <si>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</si>
  <si>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</si>
  <si>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</si>
  <si>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</si>
  <si>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</si>
  <si>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</si>
  <si>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</si>
  <si>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</si>
  <si>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</si>
  <si>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</si>
  <si>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</si>
  <si>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</si>
  <si>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</si>
  <si>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</si>
  <si>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</si>
  <si>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</si>
  <si>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</si>
  <si>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</si>
  <si>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</si>
  <si>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</si>
  <si>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</si>
  <si>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</si>
  <si>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</si>
  <si>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</si>
  <si>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</si>
  <si>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</si>
  <si>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</si>
  <si>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</si>
  <si>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</si>
  <si>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</si>
  <si>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</si>
  <si>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</si>
  <si>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</si>
  <si>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</si>
  <si>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</si>
  <si>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</si>
  <si>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</si>
  <si>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</si>
  <si>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</si>
  <si>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</si>
  <si>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</si>
  <si>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</si>
  <si>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</si>
  <si>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</si>
  <si>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</si>
  <si>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</si>
  <si>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</si>
  <si>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</si>
  <si>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</si>
  <si>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</si>
  <si>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</si>
  <si>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</si>
  <si>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</si>
  <si>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</si>
  <si>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</si>
  <si>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</si>
  <si>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</si>
  <si>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</si>
  <si>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</si>
  <si>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</si>
  <si>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</si>
  <si>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</si>
  <si>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</si>
  <si>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</si>
  <si>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</si>
  <si>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</si>
  <si>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</si>
  <si>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</si>
  <si>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</si>
  <si>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</si>
  <si>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</si>
  <si>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</si>
  <si>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</si>
  <si>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</si>
  <si>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</si>
  <si>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</si>
  <si>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</si>
  <si>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</si>
  <si>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</si>
  <si>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</si>
  <si>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</si>
  <si>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</si>
  <si>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</si>
  <si>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</si>
  <si>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</si>
  <si>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</si>
  <si>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</si>
  <si>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</si>
  <si>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</si>
  <si>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</si>
  <si>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</si>
  <si>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</si>
  <si>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</si>
  <si>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</si>
  <si>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</si>
  <si>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</si>
  <si>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</si>
  <si>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</si>
  <si>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</si>
  <si>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</si>
  <si>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</si>
  <si>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</si>
  <si>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</si>
  <si>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</si>
  <si>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</si>
  <si>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</si>
  <si>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</si>
  <si>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</si>
  <si>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</si>
  <si>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</si>
  <si>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</si>
  <si>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</si>
  <si>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</si>
  <si>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</si>
  <si>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</si>
  <si>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</si>
  <si>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</si>
  <si>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</si>
  <si>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</si>
  <si>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</si>
  <si>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</si>
  <si>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</si>
  <si>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</si>
  <si>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</si>
  <si>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</si>
  <si>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</si>
  <si>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</si>
  <si>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</si>
  <si>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</si>
  <si>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</si>
  <si>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</si>
  <si>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</si>
  <si>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</si>
  <si>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</si>
  <si>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</si>
  <si>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</si>
  <si>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</si>
  <si>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</si>
  <si>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</si>
  <si>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</si>
  <si>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</si>
  <si>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</si>
  <si>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</si>
  <si>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</si>
  <si>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</si>
  <si>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</si>
  <si>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</si>
  <si>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</si>
  <si>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</si>
  <si>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</si>
  <si>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</si>
  <si>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</si>
  <si>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</si>
  <si>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</si>
  <si>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</si>
  <si>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</si>
  <si>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</si>
  <si>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</si>
  <si>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</si>
  <si>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</si>
  <si>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</si>
  <si>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</si>
  <si>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</si>
  <si>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</si>
  <si>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</si>
  <si>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</si>
  <si>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</si>
  <si>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</si>
  <si>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</si>
  <si>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</si>
  <si>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</si>
  <si>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</si>
  <si>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</si>
  <si>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</si>
  <si>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</si>
  <si>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</si>
  <si>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</si>
  <si>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</si>
  <si>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</si>
  <si>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</si>
  <si>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</si>
  <si>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</si>
  <si>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</si>
  <si>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</si>
  <si>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</si>
  <si>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</si>
  <si>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</si>
  <si>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</si>
  <si>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</si>
  <si>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</si>
  <si>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</si>
  <si>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</si>
  <si>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</si>
  <si>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</si>
  <si>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</si>
  <si>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</si>
  <si>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</si>
  <si>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</si>
  <si>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</si>
  <si>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</si>
  <si>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</si>
  <si>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</si>
  <si>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</si>
  <si>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</si>
  <si>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</si>
  <si>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</si>
  <si>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</si>
  <si>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</si>
  <si>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</si>
  <si>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</si>
  <si>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</si>
  <si>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</si>
  <si>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</si>
  <si>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</si>
  <si>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</si>
  <si>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</si>
  <si>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</si>
  <si>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</si>
  <si>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</si>
  <si>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</si>
  <si>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</si>
  <si>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</si>
  <si>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</si>
  <si>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</si>
  <si>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</si>
  <si>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</si>
  <si>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</si>
  <si>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</si>
  <si>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</si>
  <si>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</si>
  <si>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</si>
  <si>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</si>
  <si>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</si>
  <si>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</si>
  <si>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</si>
  <si>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</si>
  <si>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</si>
  <si>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</si>
  <si>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</si>
  <si>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</si>
  <si>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</si>
  <si>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</si>
  <si>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</si>
  <si>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</si>
  <si>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</si>
  <si>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</si>
  <si>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</si>
  <si>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</si>
  <si>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</si>
  <si>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</si>
  <si>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</si>
  <si>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</si>
  <si>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</si>
  <si>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</si>
  <si>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</si>
  <si>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</si>
  <si>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</si>
  <si>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</si>
  <si>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</si>
  <si>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</si>
  <si>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</si>
  <si>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</si>
  <si>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</si>
  <si>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</si>
  <si>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</si>
  <si>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</si>
  <si>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</si>
  <si>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</si>
  <si>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</si>
  <si>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</si>
  <si>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</si>
  <si>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</si>
  <si>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</si>
  <si>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</si>
  <si>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</si>
  <si>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</si>
  <si>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</si>
  <si>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</si>
  <si>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</si>
  <si>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</si>
  <si>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</si>
  <si>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</si>
  <si>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</si>
  <si>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</si>
  <si>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</si>
  <si>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</si>
  <si>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</si>
  <si>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</si>
  <si>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</si>
  <si>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</si>
  <si>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</si>
  <si>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</si>
  <si>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</si>
  <si>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</si>
  <si>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</si>
  <si>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</si>
  <si>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</si>
  <si>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</si>
  <si>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</si>
  <si>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</si>
  <si>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</si>
  <si>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</si>
  <si>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</si>
  <si>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</si>
  <si>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</si>
  <si>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</si>
  <si>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</si>
  <si>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</si>
  <si>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</si>
  <si>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</si>
  <si>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</si>
  <si>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</si>
  <si>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</si>
  <si>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</si>
  <si>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</si>
  <si>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</si>
  <si>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</si>
  <si>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</si>
  <si>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</si>
  <si>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</si>
  <si>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</si>
  <si>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</si>
  <si>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</si>
  <si>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</si>
  <si>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</si>
  <si>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</si>
  <si>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</si>
  <si>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</si>
  <si>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</si>
  <si>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</si>
  <si>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</si>
  <si>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</si>
  <si>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</si>
  <si>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</si>
  <si>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</si>
  <si>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</si>
  <si>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</si>
  <si>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</si>
  <si>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</si>
  <si>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</si>
  <si>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</si>
  <si>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</si>
  <si>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</si>
  <si>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</si>
  <si>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</si>
  <si>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</si>
  <si>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</si>
  <si>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</si>
  <si>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</si>
  <si>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</si>
  <si>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</si>
  <si>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</si>
  <si>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</si>
  <si>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</si>
  <si>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</si>
  <si>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</si>
  <si>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</si>
  <si>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</si>
  <si>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</si>
  <si>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</si>
  <si>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</si>
  <si>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</si>
  <si>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</si>
  <si>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</si>
  <si>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</si>
  <si>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</si>
  <si>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</si>
  <si>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</si>
  <si>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</si>
  <si>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</si>
  <si>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</si>
  <si>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</si>
  <si>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</si>
  <si>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</si>
  <si>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</si>
  <si>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</si>
  <si>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</si>
  <si>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</si>
  <si>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</si>
  <si>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</si>
  <si>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</si>
  <si>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</si>
  <si>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</si>
  <si>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</si>
  <si>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</si>
  <si>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</si>
  <si>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</si>
  <si>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</si>
  <si>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</si>
  <si>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</si>
  <si>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</si>
  <si>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</si>
  <si>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</si>
  <si>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</si>
  <si>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</si>
  <si>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</si>
  <si>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</si>
  <si>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</si>
  <si>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</si>
  <si>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</si>
  <si>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</si>
  <si>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</si>
  <si>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</si>
  <si>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</si>
  <si>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</si>
  <si>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</si>
  <si>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</si>
  <si>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</si>
  <si>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</si>
  <si>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</si>
  <si>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</si>
  <si>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</si>
  <si>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</si>
  <si>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</si>
  <si>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</si>
  <si>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</si>
  <si>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</si>
  <si>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</si>
  <si>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</si>
  <si>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</si>
  <si>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</si>
  <si>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</si>
  <si>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</si>
  <si>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</si>
  <si>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</si>
  <si>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</si>
  <si>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</si>
  <si>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</si>
  <si>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</si>
  <si>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</si>
  <si>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</si>
  <si>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</si>
  <si>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</si>
  <si>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</si>
  <si>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</si>
  <si>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</si>
  <si>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</si>
  <si>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</si>
  <si>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</si>
  <si>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</si>
  <si>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</si>
  <si>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</si>
  <si>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</si>
  <si>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</si>
  <si>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</si>
  <si>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</si>
  <si>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</si>
  <si>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</si>
  <si>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</si>
  <si>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</si>
  <si>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</si>
  <si>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</si>
  <si>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</si>
  <si>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</si>
  <si>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</si>
  <si>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</si>
  <si>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</si>
  <si>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</si>
  <si>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</si>
  <si>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</si>
  <si>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</si>
  <si>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</si>
  <si>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</si>
  <si>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</si>
  <si>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</si>
  <si>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</si>
  <si>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</si>
  <si>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</si>
  <si>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</si>
  <si>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</si>
  <si>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</si>
  <si>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</si>
  <si>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</si>
  <si>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</si>
  <si>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</si>
  <si>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</si>
  <si>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</si>
  <si>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</si>
  <si>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</si>
  <si>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</si>
  <si>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</si>
  <si>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</si>
  <si>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</si>
  <si>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</si>
  <si>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</si>
  <si>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</si>
  <si>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</si>
  <si>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</si>
  <si>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</si>
  <si>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</si>
  <si>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</si>
  <si>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</si>
  <si>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</si>
  <si>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</si>
  <si>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</si>
  <si>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</si>
  <si>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</si>
  <si>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</si>
  <si>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</si>
  <si>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</si>
  <si>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</si>
  <si>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</si>
  <si>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</si>
  <si>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</si>
  <si>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</si>
  <si>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</si>
  <si>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</si>
  <si>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</si>
  <si>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</si>
  <si>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</si>
  <si>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</si>
  <si>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</si>
  <si>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</si>
  <si>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</si>
  <si>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</si>
  <si>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</si>
  <si>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</si>
  <si>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</si>
  <si>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</si>
  <si>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</si>
  <si>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</si>
  <si>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</si>
  <si>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</si>
  <si>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</si>
  <si>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</si>
  <si>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</si>
  <si>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</si>
  <si>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</si>
  <si>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</si>
  <si>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</si>
  <si>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</si>
  <si>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</si>
  <si>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</si>
  <si>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</si>
  <si>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</si>
  <si>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</si>
  <si>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</si>
  <si>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</si>
  <si>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</si>
  <si>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</si>
  <si>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</si>
  <si>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</si>
  <si>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</si>
  <si>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</si>
  <si>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</si>
  <si>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</si>
  <si>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</si>
  <si>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</si>
  <si>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</si>
  <si>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</si>
  <si>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</si>
  <si>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</si>
  <si>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</si>
  <si>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</si>
  <si>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</si>
  <si>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</si>
  <si>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</si>
  <si>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</si>
  <si>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</si>
  <si>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</si>
  <si>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</si>
  <si>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</si>
  <si>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</si>
  <si>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</si>
  <si>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</si>
  <si>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</si>
  <si>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</si>
  <si>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</si>
  <si>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</si>
  <si>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</si>
  <si>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</si>
  <si>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</si>
  <si>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</si>
  <si>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</si>
  <si>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</si>
  <si>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</si>
  <si>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</si>
  <si>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</si>
  <si>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</si>
  <si>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</si>
  <si>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</si>
  <si>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</si>
  <si>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</si>
  <si>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</si>
  <si>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</si>
  <si>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</si>
  <si>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</si>
  <si>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</si>
  <si>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</si>
  <si>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</si>
  <si>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</si>
  <si>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</si>
  <si>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</si>
  <si>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</si>
  <si>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</si>
  <si>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</si>
  <si>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</si>
  <si>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</si>
  <si>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</si>
  <si>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</si>
  <si>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</si>
  <si>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</si>
  <si>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</si>
  <si>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</si>
  <si>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</si>
  <si>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</si>
  <si>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</si>
  <si>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</si>
  <si>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</si>
  <si>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</si>
  <si>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</si>
  <si>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</si>
  <si>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</si>
  <si>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</si>
  <si>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</si>
  <si>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</si>
  <si>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</si>
  <si>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</si>
  <si>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</si>
  <si>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</si>
  <si>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</si>
  <si>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</si>
  <si>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</si>
  <si>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</si>
  <si>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</si>
  <si>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</si>
  <si>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</si>
  <si>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</si>
  <si>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</si>
  <si>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</si>
  <si>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</si>
  <si>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</si>
  <si>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</si>
  <si>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</si>
  <si>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</si>
  <si>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</si>
  <si>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</si>
  <si>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</si>
  <si>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</si>
  <si>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</si>
  <si>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</si>
  <si>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</si>
  <si>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</si>
  <si>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</si>
  <si>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</si>
  <si>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</si>
  <si>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</si>
  <si>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</si>
  <si>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</si>
  <si>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</si>
  <si>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</si>
  <si>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</si>
  <si>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</si>
  <si>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</si>
  <si>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</si>
  <si>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</si>
  <si>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</si>
  <si>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</si>
  <si>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</si>
  <si>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</si>
  <si>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</si>
  <si>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</si>
  <si>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</si>
  <si>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</si>
  <si>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</si>
  <si>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</si>
  <si>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</si>
  <si>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</si>
  <si>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</si>
  <si>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</si>
  <si>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</si>
  <si>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</si>
  <si>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</si>
  <si>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</si>
  <si>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</si>
  <si>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</si>
  <si>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</si>
  <si>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</si>
  <si>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</si>
  <si>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</si>
  <si>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</si>
  <si>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</si>
  <si>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</si>
  <si>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</si>
  <si>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</si>
  <si>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</si>
  <si>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</si>
  <si>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</si>
  <si>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</si>
  <si>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</si>
  <si>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</si>
  <si>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</si>
  <si>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</si>
  <si>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</si>
  <si>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</si>
  <si>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</si>
  <si>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</si>
  <si>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</si>
  <si>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</si>
  <si>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</si>
  <si>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</si>
  <si>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</si>
  <si>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</si>
  <si>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</si>
  <si>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</si>
  <si>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</si>
  <si>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</si>
  <si>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</si>
  <si>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</si>
  <si>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</si>
  <si>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</si>
  <si>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</si>
  <si>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</si>
  <si>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</si>
  <si>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</si>
  <si>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</si>
  <si>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</si>
  <si>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</si>
  <si>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</si>
  <si>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</si>
  <si>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</si>
  <si>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</si>
  <si>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</si>
  <si>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</si>
  <si>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</si>
  <si>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</si>
  <si>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</si>
  <si>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</si>
  <si>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</si>
  <si>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</si>
  <si>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</si>
  <si>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</si>
  <si>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</si>
  <si>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</si>
  <si>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</si>
  <si>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</si>
  <si>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</si>
  <si>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</si>
  <si>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</si>
  <si>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</si>
  <si>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</si>
  <si>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</si>
  <si>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</si>
  <si>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</si>
  <si>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</si>
  <si>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</si>
  <si>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</si>
  <si>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</si>
  <si>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</si>
  <si>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</si>
  <si>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</si>
  <si>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</si>
  <si>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</si>
  <si>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</si>
  <si>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</si>
  <si>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</si>
  <si>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</si>
  <si>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</si>
  <si>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</si>
  <si>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</si>
  <si>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</si>
  <si>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</si>
  <si>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</si>
  <si>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</si>
  <si>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</si>
  <si>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</si>
  <si>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</si>
  <si>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</si>
  <si>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</si>
  <si>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</si>
  <si>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</si>
  <si>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</si>
  <si>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</si>
  <si>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</si>
  <si>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</si>
  <si>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</si>
  <si>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</si>
  <si>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</si>
  <si>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</si>
  <si>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</si>
  <si>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</si>
  <si>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</si>
  <si>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</si>
  <si>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</si>
  <si>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</si>
  <si>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</si>
  <si>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</si>
  <si>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</si>
  <si>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</si>
  <si>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</si>
  <si>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</si>
  <si>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</si>
  <si>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</si>
  <si>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</si>
  <si>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</si>
  <si>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</si>
  <si>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</si>
  <si>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</si>
  <si>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</si>
  <si>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</si>
  <si>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</si>
  <si>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</si>
  <si>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</si>
  <si>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</si>
  <si>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</si>
  <si>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</si>
  <si>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</si>
  <si>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</si>
  <si>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</si>
  <si>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</si>
  <si>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</si>
  <si>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</si>
  <si>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</si>
  <si>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</si>
  <si>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</si>
  <si>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</si>
  <si>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</si>
  <si>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</si>
  <si>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</si>
  <si>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</si>
  <si>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</si>
  <si>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</si>
  <si>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</si>
  <si>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</si>
  <si>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</si>
  <si>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</si>
  <si>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</si>
  <si>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</si>
  <si>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</si>
  <si>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</si>
  <si>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</si>
  <si>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</si>
  <si>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</si>
  <si>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</si>
  <si>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</si>
  <si>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</si>
  <si>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</si>
  <si>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</si>
  <si>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</si>
  <si>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</si>
  <si>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</si>
  <si>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</si>
  <si>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</si>
  <si>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</si>
  <si>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</si>
  <si>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</si>
  <si>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</si>
  <si>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</si>
  <si>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</si>
  <si>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</si>
  <si>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</si>
  <si>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</si>
  <si>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</si>
  <si>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</si>
  <si>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</si>
  <si>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</si>
  <si>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</si>
  <si>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</si>
  <si>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</si>
  <si>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</si>
  <si>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</si>
  <si>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</si>
  <si>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</si>
  <si>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</si>
  <si>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</si>
  <si>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</si>
  <si>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</si>
  <si>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</si>
  <si>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</si>
  <si>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</si>
  <si>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</si>
  <si>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</si>
  <si>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</si>
  <si>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</si>
  <si>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</si>
  <si>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</si>
  <si>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</si>
  <si>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</si>
  <si>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</si>
  <si>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</si>
  <si>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</si>
  <si>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</si>
  <si>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</si>
  <si>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</si>
  <si>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</si>
  <si>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</si>
  <si>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</si>
  <si>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</si>
  <si>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</si>
  <si>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</si>
  <si>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</si>
  <si>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</si>
  <si>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</si>
  <si>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</si>
  <si>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</si>
  <si>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</si>
  <si>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</si>
  <si>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</si>
  <si>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</si>
  <si>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</si>
  <si>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</si>
  <si>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</si>
  <si>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</si>
  <si>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</si>
  <si>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</si>
  <si>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</si>
  <si>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</si>
  <si>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</si>
  <si>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</si>
  <si>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</si>
  <si>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</si>
  <si>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</si>
  <si>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</si>
  <si>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</si>
  <si>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</si>
  <si>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</si>
  <si>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</si>
  <si>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</si>
  <si>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</si>
  <si>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</si>
  <si>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</si>
  <si>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</si>
  <si>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</si>
  <si>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</si>
  <si>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</si>
  <si>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</si>
  <si>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</si>
  <si>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</si>
  <si>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</si>
  <si>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</si>
  <si>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</si>
  <si>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</si>
  <si>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</si>
  <si>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</si>
  <si>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</si>
  <si>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</si>
  <si>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</si>
  <si>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</si>
  <si>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</si>
  <si>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</si>
  <si>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</si>
  <si>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</si>
  <si>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</si>
  <si>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</si>
  <si>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</si>
  <si>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</si>
  <si>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</si>
  <si>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</si>
  <si>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</si>
  <si>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</si>
  <si>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</si>
  <si>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</si>
  <si>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</si>
  <si>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</si>
  <si>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</si>
  <si>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</si>
  <si>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</si>
  <si>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</si>
  <si>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</si>
  <si>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</si>
  <si>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</si>
  <si>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</si>
  <si>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</si>
  <si>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</si>
  <si>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</si>
  <si>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</si>
  <si>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</si>
  <si>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</si>
  <si>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</si>
  <si>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</si>
  <si>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</si>
  <si>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</si>
  <si>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</si>
  <si>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</si>
  <si>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</si>
  <si>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</si>
  <si>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</si>
  <si>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</si>
  <si>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</si>
  <si>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</si>
  <si>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</si>
  <si>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</si>
  <si>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</si>
  <si>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</si>
  <si>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</si>
  <si>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</si>
  <si>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</si>
  <si>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</si>
  <si>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</si>
  <si>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</si>
  <si>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</si>
  <si>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</si>
  <si>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</si>
  <si>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</si>
  <si>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</si>
  <si>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</si>
  <si>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</si>
  <si>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</si>
  <si>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</si>
  <si>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</si>
  <si>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</si>
  <si>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</si>
  <si>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</si>
  <si>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</si>
  <si>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</si>
  <si>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</si>
  <si>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</si>
  <si>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</si>
  <si>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</si>
  <si>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</si>
  <si>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</si>
  <si>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</si>
  <si>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</si>
  <si>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</si>
  <si>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</si>
  <si>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</si>
  <si>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</si>
  <si>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</si>
  <si>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</si>
  <si>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</si>
  <si>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</si>
  <si>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</si>
  <si>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</si>
  <si>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</si>
  <si>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</si>
  <si>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</si>
  <si>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</si>
  <si>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</si>
  <si>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</si>
  <si>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</si>
  <si>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</si>
  <si>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</si>
  <si>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</si>
  <si>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</si>
  <si>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</si>
  <si>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</si>
  <si>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</si>
  <si>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</si>
  <si>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</si>
  <si>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</si>
  <si>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</si>
  <si>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</si>
  <si>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</si>
  <si>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</si>
  <si>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</si>
  <si>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</si>
  <si>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</si>
  <si>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</si>
  <si>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</si>
  <si>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</si>
  <si>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</si>
  <si>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</si>
  <si>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</si>
  <si>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</si>
  <si>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</si>
  <si>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</si>
  <si>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</si>
  <si>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</si>
  <si>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</si>
  <si>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</si>
  <si>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</si>
  <si>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</si>
  <si>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</si>
  <si>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</si>
  <si>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</si>
  <si>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</si>
  <si>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</si>
  <si>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</si>
  <si>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</si>
  <si>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</si>
  <si>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</si>
  <si>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</si>
  <si>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</si>
  <si>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</si>
  <si>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</si>
  <si>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</si>
  <si>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</si>
  <si>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</si>
  <si>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</si>
  <si>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</si>
  <si>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</si>
  <si>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</si>
  <si>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</si>
  <si>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</si>
  <si>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</si>
  <si>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</si>
  <si>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</si>
  <si>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</si>
  <si>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</si>
  <si>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</si>
  <si>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</si>
  <si>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</si>
  <si>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</si>
  <si>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</si>
  <si>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</si>
  <si>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</si>
  <si>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</si>
  <si>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</si>
  <si>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</si>
  <si>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</si>
  <si>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</si>
  <si>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</si>
  <si>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</si>
  <si>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</si>
  <si>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</si>
  <si>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</si>
  <si>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</si>
  <si>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</si>
  <si>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</si>
  <si>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</si>
  <si>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</si>
  <si>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</si>
  <si>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</si>
  <si>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</si>
  <si>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</si>
  <si>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</si>
  <si>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</si>
  <si>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</si>
  <si>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</si>
  <si>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</si>
  <si>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</si>
  <si>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</si>
  <si>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</si>
  <si>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</si>
  <si>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</si>
  <si>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</si>
  <si>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</si>
  <si>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</si>
  <si>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</si>
  <si>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</si>
  <si>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</si>
  <si>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</si>
  <si>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</si>
  <si>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</si>
  <si>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</si>
  <si>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</si>
  <si>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</si>
  <si>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</si>
  <si>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</si>
  <si>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</si>
  <si>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</si>
  <si>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</si>
  <si>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</si>
  <si>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</si>
  <si>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</si>
  <si>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</si>
  <si>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</si>
  <si>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</si>
  <si>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</si>
  <si>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</si>
  <si>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</si>
  <si>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</si>
  <si>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</si>
  <si>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</si>
  <si>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</si>
  <si>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</si>
  <si>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</si>
  <si>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</si>
  <si>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</si>
  <si>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</si>
  <si>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</si>
  <si>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</si>
  <si>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</si>
  <si>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</si>
  <si>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</si>
  <si>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</si>
  <si>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</si>
  <si>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</si>
  <si>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</si>
  <si>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</si>
  <si>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</si>
  <si>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</si>
  <si>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</si>
  <si>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</si>
  <si>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</si>
  <si>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</si>
  <si>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</si>
  <si>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</si>
  <si>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</si>
  <si>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</si>
  <si>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</si>
  <si>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</si>
  <si>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</si>
  <si>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</si>
  <si>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</si>
  <si>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</si>
  <si>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</si>
  <si>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</si>
  <si>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</si>
  <si>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</si>
  <si>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</si>
  <si>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</si>
  <si>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</si>
  <si>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</si>
  <si>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</si>
  <si>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</si>
  <si>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</si>
  <si>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</si>
  <si>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</si>
  <si>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</si>
  <si>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</si>
  <si>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</si>
  <si>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</si>
  <si>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</si>
  <si>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</si>
  <si>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</si>
  <si>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</si>
  <si>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</si>
  <si>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</si>
  <si>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</si>
  <si>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</si>
  <si>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</si>
  <si>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</si>
  <si>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</si>
  <si>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</si>
  <si>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</si>
  <si>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</si>
  <si>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</si>
  <si>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</si>
  <si>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</si>
  <si>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</si>
  <si>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</si>
  <si>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</si>
  <si>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</si>
  <si>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</si>
  <si>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</si>
  <si>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</si>
  <si>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</si>
  <si>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</si>
  <si>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</si>
  <si>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</si>
  <si>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</si>
  <si>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</si>
  <si>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</si>
  <si>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</si>
  <si>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</si>
  <si>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</si>
  <si>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</si>
  <si>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</si>
  <si>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</si>
  <si>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</si>
  <si>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</si>
  <si>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</si>
  <si>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</si>
  <si>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</si>
  <si>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</si>
  <si>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</si>
  <si>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</si>
  <si>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</si>
  <si>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</si>
  <si>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</si>
  <si>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</si>
  <si>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</si>
  <si>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</si>
  <si>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</si>
  <si>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</si>
  <si>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</si>
  <si>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</si>
  <si>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</si>
  <si>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</si>
  <si>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</si>
  <si>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</si>
  <si>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</si>
  <si>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</si>
  <si>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</si>
  <si>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</si>
  <si>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</si>
  <si>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</si>
  <si>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</si>
  <si>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</si>
  <si>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</si>
  <si>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</si>
  <si>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</si>
  <si>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</si>
  <si>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</si>
  <si>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</si>
  <si>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</si>
  <si>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</si>
  <si>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</si>
  <si>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</si>
  <si>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</si>
  <si>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</si>
  <si>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</si>
  <si>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</si>
  <si>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</si>
  <si>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</si>
  <si>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</si>
  <si>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</si>
  <si>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</si>
  <si>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</si>
  <si>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</si>
  <si>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</si>
  <si>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</si>
  <si>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</si>
  <si>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</si>
  <si>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</si>
  <si>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</si>
  <si>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</si>
  <si>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</si>
  <si>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</si>
  <si>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</si>
  <si>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</si>
  <si>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</si>
  <si>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</si>
  <si>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</si>
  <si>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</si>
  <si>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</si>
  <si>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</si>
  <si>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</si>
  <si>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</si>
  <si>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</si>
  <si>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</si>
  <si>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</si>
  <si>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</si>
  <si>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</si>
  <si>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</si>
  <si>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</si>
  <si>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</si>
  <si>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</si>
  <si>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</si>
  <si>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</si>
  <si>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</si>
  <si>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</si>
  <si>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</si>
  <si>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</si>
  <si>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</si>
  <si>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</si>
  <si>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</si>
  <si>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</si>
  <si>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</si>
  <si>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</si>
  <si>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</si>
  <si>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</si>
  <si>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</si>
  <si>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</si>
  <si>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</si>
  <si>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</si>
  <si>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</si>
  <si>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</si>
  <si>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</si>
  <si>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</si>
  <si>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</si>
  <si>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</si>
  <si>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</si>
  <si>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</si>
  <si>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</si>
  <si>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</si>
  <si>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</si>
  <si>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</si>
  <si>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</si>
  <si>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</si>
  <si>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</si>
  <si>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</si>
  <si>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</si>
  <si>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</si>
  <si>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</si>
  <si>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</si>
  <si>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</si>
  <si>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</si>
  <si>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</si>
  <si>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</si>
  <si>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</si>
  <si>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</si>
  <si>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</si>
  <si>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</si>
  <si>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</si>
  <si>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</si>
  <si>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</si>
  <si>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</si>
  <si>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</si>
  <si>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</si>
  <si>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</si>
  <si>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</si>
  <si>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</si>
  <si>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</si>
  <si>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</si>
  <si>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</si>
  <si>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</si>
  <si>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</si>
  <si>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</si>
  <si>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</si>
  <si>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</si>
  <si>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</si>
  <si>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</si>
  <si>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</si>
  <si>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</si>
  <si>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</si>
  <si>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</si>
  <si>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</si>
  <si>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</si>
  <si>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</si>
  <si>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</si>
  <si>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</si>
  <si>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</si>
  <si>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</si>
  <si>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</si>
  <si>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</si>
  <si>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</si>
  <si>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</si>
  <si>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</si>
  <si>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</si>
  <si>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</si>
  <si>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</si>
  <si>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</si>
  <si>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</si>
  <si>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</si>
  <si>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</si>
  <si>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</si>
  <si>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</si>
  <si>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</si>
  <si>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</si>
  <si>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</si>
  <si>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</si>
  <si>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</si>
  <si>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</si>
  <si>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</si>
  <si>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</si>
  <si>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</si>
  <si>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</si>
  <si>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</si>
  <si>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</si>
  <si>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</si>
  <si>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</si>
  <si>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</si>
  <si>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</si>
  <si>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</si>
  <si>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</si>
  <si>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</si>
  <si>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</si>
  <si>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</si>
  <si>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</si>
  <si>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</si>
  <si>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</si>
  <si>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</si>
  <si>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</si>
  <si>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</si>
  <si>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</si>
  <si>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</si>
  <si>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</si>
  <si>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</si>
  <si>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</si>
  <si>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</si>
  <si>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</si>
  <si>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</si>
  <si>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</si>
  <si>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</si>
  <si>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</si>
  <si>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</si>
  <si>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</si>
  <si>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</si>
  <si>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</si>
  <si>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</si>
  <si>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</si>
  <si>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</si>
  <si>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</si>
  <si>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</si>
  <si>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</si>
  <si>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</si>
  <si>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</si>
  <si>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</si>
  <si>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</si>
  <si>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</si>
  <si>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</si>
  <si>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</si>
  <si>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</si>
  <si>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</si>
  <si>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</si>
  <si>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</si>
  <si>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</si>
  <si>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</si>
  <si>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</si>
  <si>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</si>
  <si>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</si>
  <si>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</si>
  <si>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</si>
  <si>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</si>
  <si>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</si>
  <si>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</si>
  <si>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</si>
  <si>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</si>
  <si>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</si>
  <si>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</si>
  <si>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</si>
  <si>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</si>
  <si>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</si>
  <si>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</si>
  <si>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</si>
  <si>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</si>
  <si>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</si>
  <si>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</si>
  <si>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</si>
  <si>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</si>
  <si>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</si>
  <si>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</si>
  <si>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</si>
  <si>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</si>
  <si>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</si>
  <si>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</si>
  <si>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</si>
  <si>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</si>
  <si>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</si>
  <si>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</si>
  <si>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</si>
  <si>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</si>
  <si>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</si>
  <si>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</si>
  <si>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</si>
  <si>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</si>
  <si>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</si>
  <si>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</si>
  <si>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</si>
  <si>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</si>
  <si>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</si>
  <si>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</si>
  <si>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</si>
  <si>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</si>
  <si>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</si>
  <si>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</si>
  <si>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</si>
  <si>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</si>
  <si>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</si>
  <si>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</si>
  <si>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</si>
  <si>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</si>
  <si>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</si>
  <si>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</si>
  <si>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</si>
  <si>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</si>
  <si>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</si>
  <si>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</si>
  <si>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</si>
  <si>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</si>
  <si>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</si>
  <si>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</si>
  <si>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</si>
  <si>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</si>
  <si>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</si>
  <si>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</si>
  <si>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</si>
  <si>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</si>
  <si>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</si>
  <si>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</si>
  <si>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</si>
  <si>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</si>
  <si>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</si>
  <si>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</si>
  <si>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</si>
  <si>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</si>
  <si>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</si>
  <si>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</si>
  <si>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</si>
  <si>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</si>
  <si>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</si>
  <si>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</si>
  <si>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</si>
  <si>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</si>
  <si>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</si>
  <si>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</si>
  <si>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</si>
  <si>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</si>
  <si>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</si>
  <si>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</si>
  <si>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</si>
  <si>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</si>
  <si>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</si>
  <si>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</si>
  <si>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</si>
  <si>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</si>
  <si>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</si>
  <si>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</si>
  <si>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</si>
  <si>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</si>
  <si>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</si>
  <si>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</si>
  <si>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</si>
  <si>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</si>
  <si>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</si>
  <si>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</si>
  <si>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</si>
  <si>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</si>
  <si>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</si>
  <si>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</si>
  <si>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</si>
  <si>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</si>
  <si>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</si>
  <si>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</si>
  <si>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</si>
  <si>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</si>
  <si>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</si>
  <si>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</si>
  <si>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</si>
  <si>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</si>
  <si>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</si>
  <si>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</si>
  <si>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</si>
  <si>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</si>
  <si>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</si>
  <si>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</si>
  <si>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</si>
  <si>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</si>
  <si>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</si>
  <si>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</si>
  <si>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</si>
  <si>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</si>
  <si>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</si>
  <si>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</si>
  <si>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</si>
  <si>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</si>
  <si>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</si>
  <si>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</si>
  <si>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</si>
  <si>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</si>
  <si>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</si>
  <si>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</si>
  <si>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</si>
  <si>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</si>
  <si>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</si>
  <si>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</si>
  <si>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</si>
  <si>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</si>
  <si>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</si>
  <si>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</si>
  <si>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</si>
  <si>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</si>
  <si>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</si>
  <si>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</si>
  <si>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</si>
  <si>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</si>
  <si>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</si>
  <si>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</si>
  <si>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</si>
  <si>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</si>
  <si>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</si>
  <si>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</si>
  <si>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</si>
  <si>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</si>
  <si>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</si>
  <si>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</si>
  <si>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</si>
  <si>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</si>
  <si>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</si>
  <si>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</si>
  <si>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</si>
  <si>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</si>
  <si>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</si>
  <si>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</si>
  <si>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</si>
  <si>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</si>
  <si>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</si>
  <si>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</si>
  <si>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</si>
  <si>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</si>
  <si>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</si>
  <si>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</si>
  <si>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</si>
  <si>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</si>
  <si>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</si>
  <si>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</si>
  <si>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</si>
  <si>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</si>
  <si>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</si>
  <si>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</si>
  <si>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</si>
  <si>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</si>
  <si>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</si>
  <si>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</si>
  <si>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</si>
  <si>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</si>
  <si>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</si>
  <si>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</si>
  <si>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</si>
  <si>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</si>
  <si>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</si>
  <si>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</si>
  <si>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</si>
  <si>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</si>
  <si>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</si>
  <si>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</si>
  <si>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</si>
  <si>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</si>
  <si>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</si>
  <si>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</si>
  <si>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</si>
  <si>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</si>
  <si>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</si>
  <si>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</si>
  <si>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</si>
  <si>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</si>
  <si>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</si>
  <si>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</si>
  <si>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</si>
  <si>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</si>
  <si>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</si>
  <si>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</si>
  <si>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</si>
  <si>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</si>
  <si>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</si>
  <si>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</si>
  <si>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</si>
  <si>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</si>
  <si>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</si>
  <si>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</si>
  <si>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</si>
  <si>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</si>
  <si>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</si>
  <si>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</si>
  <si>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</si>
  <si>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</si>
  <si>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</si>
  <si>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</si>
  <si>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</si>
  <si>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</si>
  <si>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</si>
  <si>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</si>
  <si>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</si>
  <si>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</si>
  <si>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</si>
  <si>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</si>
  <si>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</si>
  <si>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</si>
  <si>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</si>
  <si>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</si>
  <si>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</si>
  <si>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</si>
  <si>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</si>
  <si>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</si>
  <si>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</si>
  <si>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</si>
  <si>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</si>
  <si>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</si>
  <si>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</si>
  <si>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</si>
  <si>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</si>
  <si>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</si>
  <si>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</si>
  <si>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</si>
  <si>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</si>
  <si>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</si>
  <si>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</si>
  <si>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</si>
  <si>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</si>
  <si>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</si>
  <si>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</si>
  <si>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</si>
  <si>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</si>
  <si>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</si>
  <si>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</si>
  <si>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</si>
  <si>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</si>
  <si>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</si>
  <si>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</si>
  <si>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</si>
  <si>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</si>
  <si>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</si>
  <si>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</si>
  <si>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</si>
  <si>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</si>
  <si>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</si>
  <si>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</si>
  <si>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</si>
  <si>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</si>
  <si>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</si>
  <si>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</si>
  <si>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</si>
  <si>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</si>
  <si>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</si>
  <si>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</si>
  <si>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</si>
  <si>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</si>
  <si>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</si>
  <si>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</si>
  <si>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</si>
  <si>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</si>
  <si>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</si>
  <si>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</si>
  <si>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</si>
  <si>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</si>
  <si>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</si>
  <si>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</si>
  <si>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</si>
  <si>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</si>
  <si>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</si>
  <si>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</si>
  <si>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</si>
  <si>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</si>
  <si>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</si>
  <si>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</si>
  <si>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</si>
  <si>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</si>
  <si>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</si>
  <si>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</si>
  <si>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</si>
  <si>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</si>
  <si>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</si>
  <si>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</si>
  <si>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</si>
  <si>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</si>
  <si>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</si>
  <si>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</si>
  <si>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</si>
  <si>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</si>
  <si>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</si>
  <si>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</si>
  <si>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</si>
  <si>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</si>
  <si>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</si>
  <si>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</si>
  <si>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</si>
  <si>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</si>
  <si>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</si>
  <si>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</si>
  <si>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</si>
  <si>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</si>
  <si>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</si>
  <si>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</si>
  <si>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</si>
  <si>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</si>
  <si>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</si>
  <si>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</si>
  <si>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</si>
  <si>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</si>
  <si>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</si>
  <si>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</si>
  <si>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</si>
  <si>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</si>
  <si>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</si>
  <si>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</si>
  <si>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</si>
  <si>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</si>
  <si>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</si>
  <si>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</si>
  <si>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</si>
  <si>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</si>
  <si>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</si>
  <si>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</si>
  <si>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</si>
  <si>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</si>
  <si>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</si>
  <si>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</si>
  <si>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</si>
  <si>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</si>
  <si>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</si>
  <si>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</si>
  <si>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</si>
  <si>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</si>
  <si>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</si>
  <si>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</si>
  <si>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</si>
  <si>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</si>
  <si>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</si>
  <si>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</si>
  <si>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</si>
  <si>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</si>
  <si>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</si>
  <si>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</si>
  <si>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</si>
  <si>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</si>
  <si>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</si>
  <si>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</si>
  <si>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</si>
  <si>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</si>
  <si>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</si>
  <si>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</si>
  <si>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</si>
  <si>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</si>
  <si>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</si>
  <si>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</si>
  <si>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</si>
  <si>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</si>
  <si>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</si>
  <si>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</si>
  <si>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</si>
  <si>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</si>
  <si>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</si>
  <si>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</si>
  <si>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</si>
  <si>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</si>
  <si>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</si>
  <si>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</si>
  <si>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</si>
  <si>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</si>
  <si>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</si>
  <si>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</si>
  <si>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</si>
  <si>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</si>
  <si>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</si>
  <si>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</si>
  <si>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</si>
  <si>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</si>
  <si>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</si>
  <si>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</si>
  <si>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</si>
  <si>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</si>
  <si>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</si>
  <si>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</si>
  <si>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</si>
  <si>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</si>
  <si>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</si>
  <si>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</si>
  <si>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</si>
  <si>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</si>
  <si>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</si>
  <si>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</si>
  <si>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</si>
  <si>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</si>
  <si>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</si>
  <si>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</si>
  <si>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</si>
  <si>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</si>
  <si>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</si>
  <si>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</si>
  <si>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</si>
  <si>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</si>
  <si>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</si>
  <si>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</si>
  <si>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</si>
  <si>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</si>
  <si>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</si>
  <si>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</si>
  <si>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</si>
  <si>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</si>
  <si>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</si>
  <si>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</si>
  <si>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</si>
  <si>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</si>
  <si>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</si>
  <si>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</si>
  <si>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</si>
  <si>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</si>
  <si>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</si>
  <si>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</si>
  <si>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</si>
  <si>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</si>
  <si>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</si>
  <si>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</si>
  <si>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</si>
  <si>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</si>
  <si>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</si>
  <si>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</si>
  <si>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</si>
  <si>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</si>
  <si>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</si>
  <si>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</si>
  <si>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</si>
  <si>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</si>
  <si>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</si>
  <si>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</si>
  <si>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</si>
  <si>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</si>
  <si>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</si>
  <si>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</si>
  <si>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</si>
  <si>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</si>
  <si>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</si>
  <si>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</si>
  <si>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</si>
  <si>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</si>
  <si>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</si>
  <si>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</si>
  <si>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</si>
  <si>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</si>
  <si>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</si>
  <si>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</si>
  <si>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</si>
  <si>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</si>
  <si>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</si>
  <si>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</si>
  <si>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</si>
  <si>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</si>
  <si>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</si>
  <si>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</si>
  <si>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</si>
  <si>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</si>
  <si>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</si>
  <si>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</si>
  <si>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</si>
  <si>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</si>
  <si>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</si>
  <si>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</si>
  <si>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</si>
  <si>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</si>
  <si>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</si>
  <si>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</si>
  <si>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</si>
  <si>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</si>
  <si>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</si>
  <si>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</si>
  <si>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</si>
  <si>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</si>
  <si>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</si>
  <si>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</si>
  <si>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</si>
  <si>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</si>
  <si>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</si>
  <si>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</si>
  <si>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</si>
  <si>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</si>
  <si>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</si>
  <si>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</si>
  <si>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</si>
  <si>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</si>
  <si>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</si>
  <si>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</si>
  <si>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</si>
  <si>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</si>
  <si>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</si>
  <si>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</si>
  <si>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</si>
  <si>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</si>
  <si>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</si>
  <si>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</si>
  <si>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</si>
  <si>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</si>
  <si>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</si>
  <si>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</si>
  <si>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</si>
  <si>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</si>
  <si>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</si>
  <si>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</si>
  <si>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</si>
  <si>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</si>
  <si>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</si>
  <si>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</si>
  <si>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</si>
  <si>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</si>
  <si>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</si>
  <si>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</si>
  <si>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</si>
  <si>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</si>
  <si>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</si>
  <si>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</si>
  <si>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</si>
  <si>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</si>
  <si>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</si>
  <si>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</si>
  <si>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</si>
  <si>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</si>
  <si>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</si>
  <si>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</si>
  <si>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</si>
  <si>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</si>
  <si>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</si>
  <si>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</si>
  <si>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</si>
  <si>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</si>
  <si>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</si>
  <si>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</si>
  <si>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</si>
  <si>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</si>
  <si>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</si>
  <si>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</si>
  <si>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</si>
  <si>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</si>
  <si>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</si>
  <si>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</si>
  <si>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</si>
  <si>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</si>
  <si>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</si>
  <si>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</si>
  <si>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</si>
  <si>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</si>
  <si>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</si>
  <si>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</si>
  <si>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</si>
  <si>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</si>
  <si>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</si>
  <si>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</si>
  <si>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</si>
  <si>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</si>
  <si>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</si>
  <si>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</si>
  <si>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</si>
  <si>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</si>
  <si>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</si>
  <si>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</si>
  <si>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</si>
  <si>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</si>
  <si>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</si>
  <si>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</si>
  <si>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</si>
  <si>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</si>
  <si>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</si>
  <si>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</si>
  <si>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</si>
  <si>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</si>
  <si>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</si>
  <si>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</si>
  <si>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</si>
  <si>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</si>
  <si>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</si>
  <si>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</si>
  <si>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</si>
  <si>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</si>
  <si>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</si>
  <si>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</si>
  <si>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</si>
  <si>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</si>
  <si>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</si>
  <si>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</si>
  <si>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</si>
  <si>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</si>
  <si>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</si>
  <si>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</si>
  <si>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</si>
  <si>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</si>
  <si>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</si>
  <si>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</si>
  <si>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</si>
  <si>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</si>
  <si>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</si>
  <si>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</si>
  <si>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</si>
  <si>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</si>
  <si>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</si>
  <si>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</si>
  <si>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</si>
  <si>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</si>
  <si>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</si>
  <si>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</si>
  <si>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</si>
  <si>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</si>
  <si>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</si>
  <si>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</si>
  <si>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</si>
  <si>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</si>
  <si>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</si>
  <si>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</si>
  <si>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</si>
  <si>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</si>
  <si>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</si>
  <si>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</si>
  <si>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</si>
  <si>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</si>
  <si>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</si>
  <si>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</si>
  <si>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</si>
  <si>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</si>
  <si>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</si>
  <si>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</si>
  <si>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</si>
  <si>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</si>
  <si>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</si>
  <si>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</si>
  <si>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</si>
  <si>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</si>
  <si>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</si>
  <si>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</si>
  <si>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</si>
  <si>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</si>
  <si>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</si>
  <si>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</si>
  <si>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</si>
  <si>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</si>
  <si>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</si>
  <si>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</si>
  <si>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</si>
  <si>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</si>
  <si>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</si>
  <si>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</si>
  <si>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</si>
  <si>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</si>
  <si>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</si>
  <si>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</si>
  <si>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</si>
  <si>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</si>
  <si>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</si>
  <si>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</si>
  <si>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</si>
  <si>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</si>
  <si>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</si>
  <si>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</si>
  <si>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</si>
  <si>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</si>
  <si>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</si>
  <si>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</si>
  <si>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</si>
  <si>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</si>
  <si>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</si>
  <si>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</si>
  <si>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</si>
  <si>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</si>
  <si>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</si>
  <si>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</si>
  <si>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</si>
  <si>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</si>
  <si>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</si>
  <si>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</si>
  <si>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</si>
  <si>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</si>
  <si>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</si>
  <si>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</si>
  <si>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</si>
  <si>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</si>
  <si>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</si>
  <si>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</si>
  <si>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</si>
  <si>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</si>
  <si>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</si>
  <si>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</si>
  <si>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</si>
  <si>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</si>
  <si>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</si>
  <si>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</si>
  <si>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</si>
  <si>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</si>
  <si>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</si>
  <si>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</si>
  <si>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</si>
  <si>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</si>
  <si>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</si>
  <si>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</si>
  <si>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</si>
  <si>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</si>
  <si>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</si>
  <si>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</si>
  <si>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</si>
  <si>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</si>
  <si>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</si>
  <si>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</si>
  <si>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</si>
  <si>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</si>
  <si>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</si>
  <si>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</si>
  <si>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</si>
  <si>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</si>
  <si>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</si>
  <si>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</si>
  <si>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</si>
  <si>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</si>
  <si>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</si>
  <si>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</si>
  <si>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</si>
  <si>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</si>
  <si>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</si>
  <si>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</si>
  <si>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</si>
  <si>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</si>
  <si>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</si>
  <si>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</si>
  <si>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</si>
  <si>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</si>
  <si>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</si>
  <si>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</si>
  <si>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</si>
  <si>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</si>
  <si>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</si>
  <si>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</si>
  <si>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</si>
  <si>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</si>
  <si>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</si>
  <si>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</si>
  <si>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</si>
  <si>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</si>
  <si>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</si>
  <si>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</si>
  <si>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</si>
  <si>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</si>
  <si>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</si>
  <si>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</si>
  <si>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</si>
  <si>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</si>
  <si>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</si>
  <si>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</si>
  <si>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</si>
  <si>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</si>
  <si>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</si>
  <si>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</si>
  <si>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</si>
  <si>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</si>
  <si>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</si>
  <si>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</si>
  <si>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</si>
  <si>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</si>
  <si>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</si>
  <si>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</si>
  <si>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</si>
  <si>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</si>
  <si>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</si>
  <si>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</si>
  <si>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</si>
  <si>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</si>
  <si>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</si>
  <si>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</si>
  <si>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</si>
  <si>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</si>
  <si>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</si>
  <si>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</si>
  <si>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</si>
  <si>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</si>
  <si>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</si>
  <si>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</si>
  <si>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</si>
  <si>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</si>
  <si>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</si>
  <si>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</si>
  <si>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</si>
  <si>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</si>
  <si>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</si>
  <si>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</si>
  <si>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</si>
  <si>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</si>
  <si>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</si>
  <si>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</si>
  <si>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</si>
  <si>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</si>
  <si>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</si>
  <si>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</si>
  <si>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</si>
  <si>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</si>
  <si>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</si>
  <si>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</si>
  <si>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</si>
  <si>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</si>
  <si>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</si>
  <si>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</si>
  <si>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</si>
  <si>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</si>
  <si>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</si>
  <si>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</si>
  <si>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</si>
  <si>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</si>
  <si>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</si>
  <si>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</si>
  <si>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</si>
  <si>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</si>
  <si>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</si>
  <si>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</si>
  <si>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</si>
  <si>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</si>
  <si>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</si>
  <si>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</si>
  <si>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</si>
  <si>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</si>
  <si>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</si>
  <si>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</si>
  <si>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</si>
  <si>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</si>
  <si>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</si>
  <si>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</si>
  <si>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</si>
  <si>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</si>
  <si>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</si>
  <si>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</si>
  <si>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</si>
  <si>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</si>
  <si>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</si>
  <si>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</si>
  <si>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</si>
  <si>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</si>
  <si>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</si>
  <si>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</si>
  <si>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</si>
  <si>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</si>
  <si>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</si>
  <si>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</si>
  <si>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</si>
  <si>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</si>
  <si>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</si>
  <si>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</si>
  <si>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</si>
  <si>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</si>
  <si>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</si>
  <si>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</si>
  <si>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</si>
  <si>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</si>
  <si>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</si>
  <si>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</si>
  <si>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</si>
  <si>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</si>
  <si>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</si>
  <si>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</si>
  <si>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</si>
  <si>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</si>
  <si>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</si>
  <si>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</si>
  <si>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</si>
  <si>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</si>
  <si>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</si>
  <si>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</si>
  <si>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</si>
  <si>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</si>
  <si>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</si>
  <si>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</si>
  <si>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</si>
  <si>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</si>
  <si>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</si>
  <si>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</si>
  <si>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</si>
  <si>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</si>
  <si>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</si>
  <si>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</si>
  <si>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</si>
  <si>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</si>
  <si>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</si>
  <si>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</si>
  <si>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</si>
  <si>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</si>
  <si>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</si>
  <si>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</si>
  <si>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</si>
  <si>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</si>
  <si>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</si>
  <si>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</si>
  <si>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</si>
  <si>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</si>
  <si>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</si>
  <si>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</si>
  <si>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</si>
  <si>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</si>
  <si>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</si>
  <si>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</si>
  <si>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</si>
  <si>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</si>
  <si>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</si>
  <si>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</si>
  <si>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</si>
  <si>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</si>
  <si>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</si>
  <si>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</si>
  <si>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</si>
  <si>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</si>
  <si>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</si>
  <si>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</si>
  <si>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</si>
  <si>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</si>
  <si>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</si>
  <si>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</si>
  <si>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</si>
  <si>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</si>
  <si>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</si>
  <si>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</si>
  <si>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</si>
  <si>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</si>
  <si>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</si>
  <si>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</si>
  <si>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</si>
  <si>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</si>
  <si>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</si>
  <si>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</si>
  <si>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</si>
  <si>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</si>
  <si>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</si>
  <si>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</si>
  <si>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</si>
  <si>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</si>
  <si>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</si>
  <si>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</si>
  <si>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</si>
  <si>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</si>
  <si>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</si>
  <si>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</si>
  <si>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</si>
  <si>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</si>
  <si>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</si>
  <si>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</si>
  <si>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</si>
  <si>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</si>
  <si>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</si>
  <si>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</si>
  <si>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</si>
  <si>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</si>
  <si>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</si>
  <si>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</si>
  <si>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</si>
  <si>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</si>
  <si>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</si>
  <si>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</si>
  <si>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</si>
  <si>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</si>
  <si>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</si>
  <si>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</si>
  <si>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</si>
  <si>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</si>
  <si>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</si>
  <si>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</si>
  <si>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</si>
  <si>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</si>
  <si>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</si>
  <si>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</si>
  <si>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</si>
  <si>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</si>
  <si>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</si>
  <si>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</si>
  <si>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</si>
  <si>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</si>
  <si>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</si>
  <si>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</si>
  <si>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</si>
  <si>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</si>
  <si>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</si>
  <si>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</si>
  <si>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</si>
  <si>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</si>
  <si>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</si>
  <si>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</si>
  <si>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</si>
  <si>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</si>
  <si>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</si>
  <si>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</si>
  <si>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</si>
  <si>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</si>
  <si>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</si>
  <si>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</si>
  <si>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</si>
  <si>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</si>
  <si>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</si>
  <si>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</si>
  <si>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</si>
  <si>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</si>
  <si>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</si>
  <si>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</si>
  <si>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</si>
  <si>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</si>
  <si>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</si>
  <si>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</si>
  <si>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</si>
  <si>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</si>
  <si>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</si>
  <si>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</si>
  <si>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</si>
  <si>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</si>
  <si>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</si>
  <si>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</si>
  <si>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</si>
  <si>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</si>
  <si>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</si>
  <si>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</si>
  <si>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</si>
  <si>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</si>
  <si>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</si>
  <si>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</si>
  <si>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</si>
  <si>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</si>
  <si>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</si>
  <si>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</si>
  <si>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</si>
  <si>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</si>
  <si>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</si>
  <si>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</si>
  <si>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</si>
  <si>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</si>
  <si>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</si>
  <si>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</si>
  <si>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</si>
  <si>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</si>
  <si>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</si>
  <si>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</si>
  <si>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</si>
  <si>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</si>
  <si>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</si>
  <si>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</si>
  <si>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</si>
  <si>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</si>
  <si>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</si>
  <si>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</si>
  <si>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</si>
  <si>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</si>
  <si>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</si>
  <si>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</si>
  <si>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</si>
  <si>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</si>
  <si>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</si>
  <si>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</si>
  <si>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</si>
  <si>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</si>
  <si>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</si>
  <si>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</si>
  <si>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</si>
  <si>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</si>
  <si>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</si>
  <si>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</si>
  <si>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</si>
  <si>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</si>
  <si>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</si>
  <si>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</si>
  <si>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</si>
  <si>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</si>
  <si>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</si>
  <si>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</si>
  <si>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</si>
  <si>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</si>
  <si>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</si>
  <si>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</si>
  <si>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</si>
  <si>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</si>
  <si>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</si>
  <si>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</si>
  <si>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</si>
  <si>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</si>
  <si>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</si>
  <si>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</si>
  <si>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</si>
  <si>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</si>
  <si>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</si>
  <si>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</si>
  <si>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</si>
  <si>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</si>
  <si>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</si>
  <si>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</si>
  <si>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</si>
  <si>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</si>
  <si>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</si>
  <si>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</si>
  <si>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</si>
  <si>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</si>
  <si>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</si>
  <si>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</si>
  <si>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</si>
  <si>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</si>
  <si>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</si>
  <si>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</si>
  <si>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</si>
  <si>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</si>
  <si>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</si>
  <si>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</si>
  <si>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</si>
  <si>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</si>
  <si>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</si>
  <si>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</si>
  <si>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</si>
  <si>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</si>
  <si>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</si>
  <si>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</si>
  <si>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</si>
  <si>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</si>
  <si>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</si>
  <si>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</si>
  <si>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</si>
  <si>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</si>
  <si>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</si>
  <si>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</si>
  <si>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</si>
  <si>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</si>
  <si>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</si>
  <si>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</si>
  <si>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</si>
  <si>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</si>
  <si>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</si>
  <si>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</si>
  <si>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</si>
  <si>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</si>
  <si>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</si>
  <si>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</si>
  <si>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</si>
  <si>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</si>
  <si>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</si>
  <si>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</si>
  <si>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</si>
  <si>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</si>
  <si>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</si>
  <si>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</si>
  <si>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</si>
  <si>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</si>
  <si>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</si>
  <si>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</si>
  <si>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</si>
  <si>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</si>
  <si>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</si>
  <si>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</si>
  <si>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</si>
  <si>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</si>
  <si>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</si>
  <si>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</si>
  <si>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</si>
  <si>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</si>
  <si>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</si>
  <si>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</si>
  <si>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</si>
  <si>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</si>
  <si>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</si>
  <si>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</si>
  <si>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</si>
  <si>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</si>
  <si>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</si>
  <si>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</si>
  <si>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</si>
  <si>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</si>
  <si>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</si>
  <si>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</si>
  <si>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</si>
  <si>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</si>
  <si>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</si>
  <si>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</si>
  <si>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</si>
  <si>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</si>
  <si>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</si>
  <si>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</si>
  <si>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</si>
  <si>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</si>
  <si>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</si>
  <si>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</si>
  <si>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</si>
  <si>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</si>
  <si>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</si>
  <si>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</si>
  <si>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</si>
  <si>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</si>
  <si>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</si>
  <si>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</si>
  <si>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</si>
  <si>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</si>
  <si>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</si>
  <si>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</si>
  <si>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</si>
  <si>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</si>
  <si>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</si>
  <si>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</si>
  <si>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</si>
  <si>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</si>
  <si>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</si>
  <si>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</si>
  <si>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</si>
  <si>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</si>
  <si>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</si>
  <si>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</si>
  <si>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</si>
  <si>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</si>
  <si>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</si>
  <si>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</si>
  <si>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</si>
  <si>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</si>
  <si>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</si>
  <si>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</si>
  <si>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</si>
  <si>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</si>
  <si>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</si>
  <si>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</si>
  <si>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</si>
  <si>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</si>
  <si>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</si>
  <si>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</si>
  <si>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</si>
  <si>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</si>
  <si>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</si>
  <si>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</si>
  <si>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</si>
  <si>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</si>
  <si>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</si>
  <si>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</si>
  <si>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</si>
  <si>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</si>
  <si>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</si>
  <si>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</si>
  <si>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</si>
  <si>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</si>
  <si>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</si>
  <si>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</si>
  <si>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</si>
  <si>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</si>
  <si>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</si>
  <si>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</si>
  <si>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</si>
  <si>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</si>
  <si>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</si>
  <si>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</si>
  <si>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</si>
  <si>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</si>
  <si>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</si>
  <si>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</si>
  <si>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</si>
  <si>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</si>
  <si>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</si>
  <si>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</si>
  <si>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</si>
  <si>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</si>
  <si>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</si>
  <si>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</si>
  <si>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</si>
  <si>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</si>
  <si>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</si>
  <si>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</si>
  <si>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</si>
  <si>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</si>
  <si>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</si>
  <si>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</si>
  <si>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</si>
  <si>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</si>
  <si>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</si>
  <si>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</si>
  <si>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</si>
  <si>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</si>
  <si>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</si>
  <si>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</si>
  <si>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</si>
  <si>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</si>
  <si>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</si>
  <si>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</si>
  <si>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</si>
  <si>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</si>
  <si>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</si>
  <si>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</si>
  <si>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</si>
  <si>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</si>
  <si>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</si>
  <si>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</si>
  <si>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</si>
  <si>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</si>
  <si>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</si>
  <si>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</si>
  <si>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</si>
  <si>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</si>
  <si>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</si>
  <si>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</si>
  <si>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</si>
  <si>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</si>
  <si>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</si>
  <si>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</si>
  <si>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</si>
  <si>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</si>
  <si>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</si>
  <si>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</si>
  <si>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</si>
  <si>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</si>
  <si>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</si>
  <si>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</si>
  <si>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</si>
  <si>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</si>
  <si>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</si>
  <si>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</si>
  <si>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</si>
  <si>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</si>
  <si>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</si>
  <si>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</si>
  <si>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</si>
  <si>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</si>
  <si>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</si>
  <si>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</si>
  <si>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</si>
  <si>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</si>
  <si>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</si>
  <si>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</si>
  <si>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</si>
  <si>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</si>
  <si>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</si>
  <si>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</si>
  <si>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</si>
  <si>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</si>
  <si>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</si>
  <si>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</si>
  <si>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</si>
  <si>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</si>
  <si>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</si>
  <si>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</si>
  <si>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</si>
  <si>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</si>
  <si>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</si>
  <si>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</si>
  <si>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</si>
  <si>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</si>
  <si>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</si>
  <si>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</si>
  <si>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</si>
  <si>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</si>
  <si>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</si>
  <si>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</si>
  <si>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</si>
  <si>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</si>
  <si>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</si>
  <si>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</si>
  <si>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</si>
  <si>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</si>
  <si>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</si>
  <si>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</si>
  <si>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</si>
  <si>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</si>
  <si>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</si>
  <si>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</si>
  <si>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</si>
  <si>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</si>
  <si>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</si>
  <si>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</si>
  <si>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</si>
  <si>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</si>
  <si>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</si>
  <si>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</si>
  <si>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</si>
  <si>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</si>
  <si>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</si>
  <si>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</si>
  <si>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</si>
  <si>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</si>
  <si>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</si>
  <si>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</si>
  <si>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</si>
  <si>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</si>
  <si>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</si>
  <si>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</si>
  <si>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</si>
  <si>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</si>
  <si>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</si>
  <si>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</si>
  <si>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</si>
  <si>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</si>
  <si>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</si>
  <si>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</si>
  <si>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</si>
  <si>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</si>
  <si>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</si>
  <si>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</si>
  <si>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</si>
  <si>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</si>
  <si>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</si>
  <si>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</si>
  <si>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</si>
  <si>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</si>
  <si>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</si>
  <si>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</si>
  <si>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</si>
  <si>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</si>
  <si>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</si>
  <si>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</si>
  <si>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</si>
  <si>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</si>
  <si>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</si>
  <si>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</si>
  <si>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</si>
  <si>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</si>
  <si>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</si>
  <si>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</si>
  <si>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</si>
  <si>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</si>
  <si>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</si>
  <si>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</si>
  <si>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</si>
  <si>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</si>
  <si>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</si>
  <si>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</si>
  <si>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</si>
  <si>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</si>
  <si>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</si>
  <si>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</si>
  <si>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</si>
  <si>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</si>
  <si>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</si>
  <si>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</si>
  <si>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</si>
  <si>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</si>
  <si>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</si>
  <si>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</si>
  <si>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</si>
  <si>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</si>
  <si>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</si>
  <si>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</si>
  <si>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</si>
  <si>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</si>
  <si>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</si>
  <si>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</si>
  <si>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</si>
  <si>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</si>
  <si>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</si>
  <si>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</si>
  <si>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</si>
  <si>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</si>
  <si>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</si>
  <si>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</si>
  <si>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</si>
  <si>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</si>
  <si>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</si>
  <si>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</si>
  <si>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</si>
  <si>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</si>
  <si>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</si>
  <si>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</si>
  <si>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</si>
  <si>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</si>
  <si>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</si>
  <si>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</si>
  <si>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</si>
  <si>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</si>
  <si>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</si>
  <si>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</si>
  <si>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</si>
  <si>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</si>
  <si>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</si>
  <si>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</si>
  <si>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</si>
  <si>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</si>
  <si>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</si>
  <si>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</si>
  <si>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</si>
  <si>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</si>
  <si>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</si>
  <si>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</si>
  <si>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</si>
  <si>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</si>
  <si>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</si>
  <si>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</si>
  <si>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</si>
  <si>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</si>
  <si>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</si>
  <si>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</si>
  <si>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</si>
  <si>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</si>
  <si>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</si>
  <si>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</si>
  <si>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</si>
  <si>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</si>
  <si>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</si>
  <si>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</si>
  <si>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</si>
  <si>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</si>
  <si>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</si>
  <si>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</si>
  <si>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</si>
  <si>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</si>
  <si>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</si>
  <si>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</si>
  <si>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</si>
  <si>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</si>
  <si>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</si>
  <si>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</si>
  <si>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</si>
  <si>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</si>
  <si>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</si>
  <si>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</si>
  <si>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</si>
  <si>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</si>
  <si>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</si>
  <si>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</si>
  <si>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</si>
  <si>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</si>
  <si>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</si>
  <si>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</si>
  <si>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</si>
  <si>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</si>
  <si>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</si>
  <si>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</si>
  <si>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</si>
  <si>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</si>
  <si>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</si>
  <si>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</si>
  <si>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</si>
  <si>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</si>
  <si>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</si>
  <si>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</si>
  <si>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</si>
  <si>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</si>
  <si>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</si>
  <si>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</si>
  <si>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</si>
  <si>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</si>
  <si>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</si>
  <si>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</si>
  <si>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</si>
  <si>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</si>
  <si>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</si>
  <si>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</si>
  <si>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</si>
  <si>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</si>
  <si>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</si>
  <si>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</si>
  <si>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</si>
  <si>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</si>
  <si>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</si>
  <si>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</si>
  <si>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</si>
  <si>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</si>
  <si>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</si>
  <si>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</si>
  <si>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</si>
  <si>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</si>
  <si>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</si>
  <si>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</si>
  <si>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</si>
  <si>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</si>
  <si>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</si>
  <si>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</si>
  <si>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</si>
  <si>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</si>
  <si>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</si>
  <si>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</si>
  <si>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</si>
  <si>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</si>
  <si>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</si>
  <si>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</si>
  <si>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</si>
  <si>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</si>
  <si>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</si>
  <si>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</si>
  <si>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</si>
  <si>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</si>
  <si>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</si>
  <si>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</si>
  <si>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</si>
  <si>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</si>
  <si>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</si>
  <si>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</si>
  <si>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</si>
  <si>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</si>
  <si>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</si>
  <si>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</si>
  <si>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</si>
  <si>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</si>
  <si>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</si>
  <si>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</si>
  <si>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</si>
  <si>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</si>
  <si>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</si>
  <si>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</si>
  <si>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</si>
  <si>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</si>
  <si>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</si>
  <si>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</si>
  <si>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</si>
  <si>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</si>
  <si>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</si>
  <si>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</si>
  <si>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</si>
  <si>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</si>
  <si>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</si>
  <si>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</si>
  <si>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</si>
  <si>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</si>
  <si>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</si>
  <si>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</si>
  <si>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</si>
  <si>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</si>
  <si>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</si>
  <si>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</si>
  <si>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</si>
  <si>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</si>
  <si>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</si>
  <si>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</si>
  <si>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</si>
  <si>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</si>
  <si>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</si>
  <si>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</si>
  <si>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</si>
  <si>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</si>
  <si>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</si>
  <si>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</si>
  <si>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</si>
  <si>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</si>
  <si>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</si>
  <si>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</si>
  <si>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</si>
  <si>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</si>
  <si>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</si>
  <si>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</si>
  <si>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</si>
  <si>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</si>
  <si>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</si>
  <si>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</si>
  <si>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</si>
  <si>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</si>
  <si>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</si>
  <si>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</si>
  <si>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</si>
  <si>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</si>
  <si>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</si>
  <si>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</si>
  <si>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</si>
  <si>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</si>
  <si>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</si>
  <si>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</si>
  <si>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</si>
  <si>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</si>
  <si>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</si>
  <si>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</si>
  <si>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</si>
  <si>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</si>
  <si>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</si>
  <si>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</si>
  <si>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</si>
  <si>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</si>
  <si>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</si>
  <si>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</si>
  <si>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</si>
  <si>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</si>
  <si>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</si>
  <si>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</si>
  <si>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</si>
  <si>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</si>
  <si>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</si>
  <si>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</si>
  <si>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</si>
  <si>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</si>
  <si>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</si>
  <si>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</si>
  <si>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</si>
  <si>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</si>
  <si>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</si>
  <si>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</si>
  <si>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</si>
  <si>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</si>
  <si>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</si>
  <si>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</si>
  <si>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</si>
  <si>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</si>
  <si>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</si>
  <si>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</si>
  <si>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</si>
  <si>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</si>
  <si>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</si>
  <si>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</si>
  <si>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</si>
  <si>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</si>
  <si>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</si>
  <si>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</si>
  <si>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</si>
  <si>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</si>
  <si>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</si>
  <si>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</si>
  <si>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</si>
  <si>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</si>
  <si>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</si>
  <si>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</si>
  <si>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</si>
  <si>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</si>
  <si>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</si>
  <si>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</si>
  <si>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</si>
  <si>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</si>
  <si>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</si>
  <si>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</si>
  <si>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</si>
  <si>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</si>
  <si>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</si>
  <si>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</si>
  <si>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</si>
  <si>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</si>
  <si>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</si>
  <si>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</si>
  <si>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</si>
  <si>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</si>
  <si>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</si>
  <si>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</si>
  <si>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</si>
  <si>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</si>
  <si>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</si>
  <si>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</si>
  <si>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</si>
  <si>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</si>
  <si>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</si>
  <si>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</si>
  <si>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</si>
  <si>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</si>
  <si>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</si>
  <si>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</si>
  <si>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</si>
  <si>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</si>
  <si>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</si>
  <si>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</si>
  <si>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</si>
  <si>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</si>
  <si>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</si>
  <si>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</si>
  <si>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</si>
  <si>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</si>
  <si>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</si>
  <si>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</si>
  <si>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</si>
  <si>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</si>
  <si>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</si>
  <si>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</si>
  <si>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</si>
  <si>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</si>
  <si>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</si>
  <si>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</si>
  <si>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</si>
  <si>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</si>
  <si>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</si>
  <si>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</si>
  <si>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</si>
  <si>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</si>
  <si>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</si>
  <si>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</si>
  <si>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</si>
  <si>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</si>
  <si>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</si>
  <si>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</si>
  <si>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</si>
  <si>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</si>
  <si>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</si>
  <si>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</si>
  <si>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</si>
  <si>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</si>
  <si>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</si>
  <si>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</si>
  <si>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</si>
  <si>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</si>
  <si>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</si>
  <si>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</si>
  <si>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</si>
  <si>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</si>
  <si>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</si>
  <si>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</si>
  <si>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</si>
  <si>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</si>
  <si>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</si>
  <si>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</si>
  <si>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</si>
  <si>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</si>
  <si>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</si>
  <si>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</si>
  <si>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</si>
  <si>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</si>
  <si>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</si>
  <si>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</si>
  <si>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</si>
  <si>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</si>
  <si>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</si>
  <si>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</si>
  <si>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</si>
  <si>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</si>
  <si>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</si>
  <si>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</si>
  <si>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</si>
  <si>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</si>
  <si>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</si>
  <si>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</si>
  <si>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</si>
  <si>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</si>
  <si>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</si>
  <si>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</si>
  <si>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</si>
  <si>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</si>
  <si>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</si>
  <si>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</si>
  <si>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</si>
  <si>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</si>
  <si>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</si>
  <si>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</si>
  <si>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</si>
  <si>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</si>
  <si>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</si>
  <si>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</si>
  <si>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</si>
  <si>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</si>
  <si>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</si>
  <si>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</si>
  <si>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</si>
  <si>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</si>
  <si>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</si>
  <si>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</si>
  <si>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</si>
  <si>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</si>
  <si>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</si>
  <si>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</si>
  <si>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</si>
  <si>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</si>
  <si>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</si>
  <si>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</si>
  <si>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</si>
  <si>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</si>
  <si>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</si>
  <si>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</si>
  <si>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</si>
  <si>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</si>
  <si>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</si>
  <si>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</si>
  <si>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</si>
  <si>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</si>
  <si>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</si>
  <si>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</si>
  <si>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</si>
  <si>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</si>
  <si>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</si>
  <si>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</si>
  <si>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</si>
  <si>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</si>
  <si>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</si>
  <si>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</si>
  <si>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</si>
  <si>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</si>
  <si>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</si>
  <si>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</si>
  <si>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</si>
  <si>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</si>
  <si>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</si>
  <si>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</si>
  <si>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</si>
  <si>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</si>
  <si>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</si>
  <si>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</si>
  <si>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</si>
  <si>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</si>
  <si>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</si>
  <si>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</si>
  <si>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</si>
  <si>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</si>
  <si>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</si>
  <si>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</si>
  <si>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</si>
  <si>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</si>
  <si>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</si>
  <si>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</si>
  <si>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</si>
  <si>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</si>
  <si>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</si>
  <si>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</si>
  <si>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</si>
  <si>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</si>
  <si>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</si>
  <si>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</si>
  <si>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</si>
  <si>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</si>
  <si>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</si>
  <si>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</si>
  <si>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</si>
  <si>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</si>
  <si>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</si>
  <si>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</si>
  <si>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</si>
  <si>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</si>
  <si>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</si>
  <si>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</si>
  <si>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</si>
  <si>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</si>
  <si>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</si>
  <si>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</si>
  <si>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</si>
  <si>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</si>
  <si>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</si>
  <si>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</si>
  <si>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</si>
  <si>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</si>
  <si>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</si>
  <si>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</si>
  <si>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</si>
  <si>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</si>
  <si>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</si>
  <si>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</si>
  <si>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</si>
  <si>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</si>
  <si>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</si>
  <si>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</si>
  <si>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</si>
  <si>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</si>
  <si>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</si>
  <si>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</si>
  <si>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</si>
  <si>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</si>
  <si>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</si>
  <si>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</si>
  <si>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</si>
  <si>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</si>
  <si>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</si>
  <si>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</si>
  <si>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</si>
  <si>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</si>
  <si>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</si>
  <si>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</si>
  <si>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</si>
  <si>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</si>
  <si>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</si>
  <si>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</si>
  <si>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</si>
  <si>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</si>
  <si>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</si>
  <si>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</si>
  <si>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</si>
  <si>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</si>
  <si>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</si>
  <si>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</si>
  <si>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</si>
  <si>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</si>
  <si>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</si>
  <si>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</si>
  <si>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</si>
  <si>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</si>
  <si>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</si>
  <si>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</si>
  <si>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</si>
  <si>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</si>
  <si>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</si>
  <si>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</si>
  <si>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</si>
  <si>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</si>
  <si>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</si>
  <si>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</si>
  <si>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</si>
  <si>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</si>
  <si>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</si>
  <si>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</si>
  <si>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</si>
  <si>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</si>
  <si>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</si>
  <si>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</si>
  <si>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</si>
  <si>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</si>
  <si>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</si>
  <si>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</si>
  <si>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</si>
  <si>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</si>
  <si>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</si>
  <si>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</si>
  <si>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</si>
  <si>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</si>
  <si>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</si>
  <si>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</si>
  <si>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</si>
  <si>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</si>
  <si>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</si>
  <si>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</si>
  <si>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</si>
  <si>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</si>
  <si>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</si>
  <si>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</si>
  <si>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</si>
  <si>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</si>
  <si>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</si>
  <si>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</si>
  <si>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</si>
  <si>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</si>
  <si>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</si>
  <si>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</si>
  <si>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</si>
  <si>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</si>
  <si>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</si>
  <si>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</si>
  <si>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</si>
  <si>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</si>
  <si>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</si>
  <si>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</si>
  <si>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</si>
  <si>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</si>
  <si>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</si>
  <si>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</si>
  <si>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</si>
  <si>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</si>
  <si>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</si>
  <si>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</si>
  <si>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</si>
  <si>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</si>
  <si>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</si>
  <si>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</si>
  <si>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</si>
  <si>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</si>
  <si>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</si>
  <si>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</si>
  <si>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</si>
  <si>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</si>
  <si>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</si>
  <si>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</si>
  <si>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</si>
  <si>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</si>
  <si>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</si>
  <si>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</si>
  <si>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</si>
  <si>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</si>
  <si>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</si>
  <si>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</si>
  <si>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</si>
  <si>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</si>
  <si>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</si>
  <si>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</si>
  <si>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</si>
  <si>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</si>
  <si>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</si>
  <si>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</si>
  <si>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</si>
  <si>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</si>
  <si>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</si>
  <si>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</si>
  <si>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</si>
  <si>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</si>
  <si>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</si>
  <si>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</si>
  <si>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</si>
  <si>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</si>
  <si>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</si>
  <si>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</si>
  <si>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</si>
  <si>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</si>
  <si>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</si>
  <si>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</si>
  <si>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</si>
  <si>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</si>
  <si>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</si>
  <si>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</si>
  <si>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</si>
  <si>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</si>
  <si>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</si>
  <si>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</si>
  <si>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</si>
  <si>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</si>
  <si>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</si>
  <si>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</si>
  <si>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</si>
  <si>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</si>
  <si>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</si>
  <si>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</si>
  <si>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</si>
  <si>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</si>
  <si>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</si>
  <si>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</si>
  <si>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</si>
  <si>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</si>
  <si>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</si>
  <si>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</si>
  <si>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</si>
  <si>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</si>
  <si>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</si>
  <si>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</si>
  <si>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</si>
  <si>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</si>
  <si>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</si>
  <si>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</si>
  <si>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</si>
  <si>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</si>
  <si>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</si>
  <si>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</si>
  <si>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</si>
  <si>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</si>
  <si>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</si>
  <si>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</si>
  <si>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</si>
  <si>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</si>
  <si>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</si>
  <si>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</si>
  <si>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</si>
  <si>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</si>
  <si>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</si>
  <si>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</si>
  <si>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</si>
  <si>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</si>
  <si>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</si>
  <si>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</si>
  <si>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</si>
  <si>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</si>
  <si>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</si>
  <si>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</si>
  <si>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</si>
  <si>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</si>
  <si>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</si>
  <si>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</si>
  <si>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</si>
  <si>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</si>
  <si>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</si>
  <si>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</si>
  <si>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</si>
  <si>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</si>
  <si>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</si>
  <si>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</si>
  <si>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</si>
  <si>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</si>
  <si>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</si>
  <si>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</si>
  <si>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</si>
  <si>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</si>
  <si>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</si>
  <si>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</si>
  <si>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</si>
  <si>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</si>
  <si>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</si>
  <si>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</si>
  <si>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</si>
  <si>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</si>
  <si>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</si>
  <si>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</si>
  <si>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</si>
  <si>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</si>
  <si>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</si>
  <si>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</si>
  <si>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</si>
  <si>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</si>
  <si>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</si>
  <si>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</si>
  <si>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</si>
  <si>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</si>
  <si>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</si>
  <si>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</si>
  <si>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</si>
  <si>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</si>
  <si>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</si>
  <si>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</si>
  <si>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</si>
  <si>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</si>
  <si>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</si>
  <si>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</si>
  <si>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</si>
  <si>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</si>
  <si>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</si>
  <si>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</si>
  <si>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</si>
  <si>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</si>
  <si>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</si>
  <si>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</si>
  <si>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</si>
  <si>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</si>
  <si>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</si>
  <si>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</si>
  <si>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</si>
  <si>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</si>
  <si>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</si>
  <si>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</si>
  <si>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</si>
  <si>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</si>
  <si>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</si>
  <si>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</si>
  <si>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</si>
  <si>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</si>
  <si>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</si>
  <si>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</si>
  <si>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</si>
  <si>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</si>
  <si>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</si>
  <si>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</si>
  <si>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</si>
  <si>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</si>
  <si>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</si>
  <si>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</si>
  <si>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</si>
  <si>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</si>
  <si>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</si>
  <si>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</si>
  <si>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</si>
  <si>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</si>
  <si>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</si>
  <si>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</si>
  <si>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</si>
  <si>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</si>
  <si>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</si>
  <si>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</si>
  <si>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</si>
  <si>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</si>
  <si>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</si>
  <si>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</si>
  <si>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</si>
  <si>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</si>
  <si>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</si>
  <si>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</si>
  <si>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</si>
  <si>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</si>
  <si>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</si>
  <si>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</si>
  <si>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</si>
  <si>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</si>
  <si>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</si>
  <si>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</si>
  <si>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</si>
  <si>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</si>
  <si>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</si>
  <si>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</si>
  <si>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</si>
  <si>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</si>
  <si>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</si>
  <si>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</si>
  <si>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</si>
  <si>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</si>
  <si>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</si>
  <si>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</si>
  <si>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</si>
  <si>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</si>
  <si>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</si>
  <si>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</si>
  <si>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</si>
  <si>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</si>
  <si>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</si>
  <si>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</si>
  <si>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</si>
  <si>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</si>
  <si>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</si>
  <si>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</si>
  <si>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</si>
  <si>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</si>
  <si>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</si>
  <si>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</si>
  <si>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</si>
  <si>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</si>
  <si>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</si>
  <si>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</si>
  <si>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</si>
  <si>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</si>
  <si>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</si>
  <si>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</si>
  <si>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</si>
  <si>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</si>
  <si>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</si>
  <si>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</si>
  <si>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</si>
  <si>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</si>
  <si>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</si>
  <si>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</si>
  <si>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</si>
  <si>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</si>
  <si>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</si>
  <si>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</si>
  <si>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</si>
  <si>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</si>
  <si>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</si>
  <si>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</si>
  <si>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</si>
  <si>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</si>
  <si>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</si>
  <si>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</si>
  <si>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</si>
  <si>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</si>
  <si>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</si>
  <si>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</si>
  <si>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</si>
  <si>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</si>
  <si>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</si>
  <si>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</si>
  <si>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</si>
  <si>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</si>
  <si>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</si>
  <si>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</si>
  <si>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</si>
  <si>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</si>
  <si>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</si>
  <si>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</si>
  <si>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</si>
  <si>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</si>
  <si>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</si>
  <si>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</si>
  <si>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</si>
  <si>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</si>
  <si>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</si>
  <si>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</si>
  <si>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</si>
  <si>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</si>
  <si>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</si>
  <si>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</si>
  <si>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</si>
  <si>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</si>
  <si>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</si>
  <si>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</si>
  <si>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</si>
  <si>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</si>
  <si>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</si>
  <si>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</si>
  <si>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</si>
  <si>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</si>
  <si>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</si>
  <si>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</si>
  <si>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</si>
  <si>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</si>
  <si>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</si>
  <si>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</si>
  <si>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</si>
  <si>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</si>
  <si>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</si>
  <si>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</si>
  <si>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</si>
  <si>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</si>
  <si>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</si>
  <si>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</si>
  <si>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</si>
  <si>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</si>
  <si>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</si>
  <si>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</si>
  <si>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</si>
  <si>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</si>
  <si>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</si>
  <si>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</si>
  <si>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</si>
  <si>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</si>
  <si>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</si>
  <si>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</si>
  <si>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</si>
  <si>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</si>
  <si>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</si>
  <si>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</si>
  <si>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</si>
  <si>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</si>
  <si>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</si>
  <si>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</si>
  <si>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</si>
  <si>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</si>
  <si>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</si>
  <si>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</si>
  <si>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</si>
  <si>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</si>
  <si>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</si>
  <si>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</si>
  <si>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</si>
  <si>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</si>
  <si>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</si>
  <si>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</si>
  <si>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</si>
  <si>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</si>
  <si>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</si>
  <si>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</si>
  <si>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</si>
  <si>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</si>
  <si>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</si>
  <si>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</si>
  <si>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</si>
  <si>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</si>
  <si>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</si>
  <si>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</si>
  <si>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</si>
  <si>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</si>
  <si>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</si>
  <si>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</si>
  <si>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</si>
  <si>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</si>
  <si>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</si>
  <si>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</si>
  <si>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</si>
  <si>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</si>
  <si>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</si>
  <si>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</si>
  <si>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</si>
  <si>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</si>
  <si>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</si>
  <si>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</si>
  <si>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</si>
  <si>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</si>
  <si>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</si>
  <si>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</si>
  <si>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</si>
  <si>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</si>
  <si>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</si>
  <si>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</si>
  <si>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</si>
  <si>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</si>
  <si>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</si>
  <si>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</si>
  <si>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</si>
  <si>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</si>
  <si>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</si>
  <si>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</si>
  <si>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</si>
  <si>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</si>
  <si>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</si>
  <si>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</si>
  <si>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</si>
  <si>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</si>
  <si>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</si>
  <si>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</si>
  <si>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</si>
  <si>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</si>
  <si>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</si>
  <si>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</si>
  <si>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</si>
  <si>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</si>
  <si>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</si>
  <si>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</si>
  <si>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</si>
  <si>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</si>
  <si>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</si>
  <si>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</si>
  <si>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</si>
  <si>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</si>
  <si>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</si>
  <si>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</si>
  <si>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</si>
  <si>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</si>
  <si>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</si>
  <si>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</si>
  <si>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</si>
  <si>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</si>
  <si>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</si>
  <si>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</si>
  <si>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</si>
  <si>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</si>
  <si>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</si>
  <si>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</si>
  <si>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</si>
  <si>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</si>
  <si>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</si>
  <si>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</si>
  <si>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</si>
  <si>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</si>
  <si>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</si>
  <si>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</si>
  <si>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</si>
  <si>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</si>
  <si>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</si>
  <si>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</si>
  <si>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</si>
  <si>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</si>
  <si>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</si>
  <si>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</si>
  <si>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</si>
  <si>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</si>
  <si>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</si>
  <si>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</si>
  <si>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</si>
  <si>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</si>
  <si>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</si>
  <si>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</si>
  <si>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</si>
  <si>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</si>
  <si>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</si>
  <si>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</si>
  <si>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</si>
  <si>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</si>
  <si>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</si>
  <si>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</si>
  <si>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</si>
  <si>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</si>
  <si>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</si>
  <si>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</si>
  <si>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</si>
  <si>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</si>
  <si>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</si>
  <si>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</si>
  <si>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</si>
  <si>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</si>
  <si>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</si>
  <si>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</si>
  <si>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</si>
  <si>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</si>
  <si>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</si>
  <si>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</si>
  <si>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</si>
  <si>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</si>
  <si>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</si>
  <si>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</si>
  <si>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</si>
  <si>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</si>
  <si>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</si>
  <si>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</si>
  <si>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</si>
  <si>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</si>
  <si>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</si>
  <si>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</si>
  <si>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</si>
  <si>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</si>
  <si>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</si>
  <si>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</si>
  <si>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</si>
  <si>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</si>
  <si>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</si>
  <si>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</si>
  <si>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</si>
  <si>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</si>
  <si>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</si>
  <si>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</si>
  <si>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</si>
  <si>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</si>
  <si>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</si>
  <si>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</si>
  <si>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</si>
  <si>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</si>
  <si>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</si>
  <si>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</si>
  <si>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</si>
  <si>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</si>
  <si>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</si>
  <si>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</si>
  <si>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</si>
  <si>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</si>
  <si>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</si>
  <si>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</si>
  <si>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</si>
  <si>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</si>
  <si>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</si>
  <si>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</si>
  <si>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</si>
  <si>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</si>
  <si>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</si>
  <si>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</si>
  <si>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</si>
  <si>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</si>
  <si>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</si>
  <si>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</si>
  <si>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</si>
  <si>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</si>
  <si>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</si>
  <si>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</si>
  <si>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</si>
  <si>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</si>
  <si>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</si>
  <si>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</si>
  <si>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</si>
  <si>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</si>
  <si>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</si>
  <si>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</si>
  <si>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</si>
  <si>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</si>
  <si>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</si>
  <si>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</si>
  <si>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</si>
  <si>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</si>
  <si>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</si>
  <si>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</si>
  <si>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</si>
  <si>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</si>
  <si>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</si>
  <si>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</si>
  <si>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</si>
  <si>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</si>
  <si>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</si>
  <si>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</si>
  <si>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</si>
  <si>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</si>
  <si>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</si>
  <si>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</si>
  <si>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</si>
  <si>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</si>
  <si>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</si>
  <si>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</si>
  <si>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</si>
  <si>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</si>
  <si>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</si>
  <si>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</si>
  <si>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</si>
  <si>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</si>
  <si>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</si>
  <si>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</si>
  <si>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</si>
  <si>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</si>
  <si>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</si>
  <si>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</si>
  <si>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</si>
  <si>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</si>
  <si>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</si>
  <si>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</si>
  <si>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</si>
  <si>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</si>
  <si>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</si>
  <si>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</si>
  <si>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</si>
  <si>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</si>
  <si>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</si>
  <si>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</si>
  <si>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</si>
  <si>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</si>
  <si>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</si>
  <si>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</si>
  <si>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</si>
  <si>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</si>
  <si>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</si>
  <si>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</si>
  <si>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</si>
  <si>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</si>
  <si>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</si>
  <si>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</si>
  <si>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</si>
  <si>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</si>
  <si>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</si>
  <si>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</si>
  <si>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</si>
  <si>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</si>
  <si>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</si>
  <si>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</si>
  <si>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</si>
  <si>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</si>
  <si>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</si>
  <si>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</si>
  <si>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</si>
  <si>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</si>
  <si>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</si>
  <si>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</si>
  <si>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</si>
  <si>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</si>
  <si>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</si>
  <si>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</si>
  <si>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</si>
  <si>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</si>
  <si>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</si>
  <si>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</si>
  <si>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</si>
  <si>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</si>
  <si>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</si>
  <si>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</si>
  <si>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</si>
  <si>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</si>
  <si>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</si>
  <si>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</si>
  <si>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</si>
  <si>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</si>
  <si>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</si>
  <si>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</si>
  <si>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</si>
  <si>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</si>
  <si>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</si>
  <si>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</si>
  <si>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</si>
  <si>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</si>
  <si>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</si>
  <si>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</si>
  <si>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</si>
  <si>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</si>
  <si>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</si>
  <si>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</si>
  <si>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</si>
  <si>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</si>
  <si>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</si>
  <si>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</si>
  <si>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</si>
  <si>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</si>
  <si>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</si>
  <si>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</si>
  <si>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</si>
  <si>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</si>
  <si>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</si>
  <si>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</si>
  <si>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</si>
  <si>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</si>
  <si>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</si>
  <si>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</si>
  <si>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</si>
  <si>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</si>
  <si>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</si>
  <si>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</si>
  <si>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</si>
  <si>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</si>
  <si>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</si>
  <si>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</si>
  <si>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</si>
  <si>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</si>
  <si>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</si>
  <si>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</si>
  <si>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</si>
  <si>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</si>
  <si>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</si>
  <si>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</si>
  <si>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</si>
  <si>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</si>
  <si>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</si>
  <si>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</si>
  <si>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</si>
  <si>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</si>
  <si>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</si>
  <si>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</si>
  <si>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</si>
  <si>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</si>
  <si>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</si>
  <si>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</si>
  <si>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</si>
  <si>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</si>
  <si>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</si>
  <si>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</si>
  <si>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</si>
  <si>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</si>
  <si>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</si>
  <si>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</si>
  <si>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</si>
  <si>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</si>
  <si>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</si>
  <si>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</si>
  <si>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</si>
  <si>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</si>
  <si>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</si>
  <si>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</si>
  <si>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</si>
  <si>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</si>
  <si>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</si>
  <si>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</si>
  <si>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</si>
  <si>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</si>
  <si>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</si>
  <si>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</si>
  <si>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</si>
  <si>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</si>
  <si>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</si>
  <si>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</si>
  <si>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</si>
  <si>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</si>
  <si>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</si>
  <si>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</si>
  <si>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</si>
  <si>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</si>
  <si>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</si>
  <si>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</si>
  <si>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</si>
  <si>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</si>
  <si>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</si>
  <si>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</si>
  <si>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</si>
  <si>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</si>
  <si>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</si>
  <si>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</si>
  <si>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</si>
  <si>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</si>
  <si>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</si>
  <si>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</si>
  <si>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</si>
  <si>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</si>
  <si>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</si>
  <si>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</si>
  <si>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</si>
  <si>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</si>
  <si>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</si>
  <si>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</si>
  <si>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</si>
  <si>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</si>
  <si>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</si>
  <si>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</si>
  <si>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</si>
  <si>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</si>
  <si>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</si>
  <si>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</si>
  <si>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</si>
  <si>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</si>
  <si>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</si>
  <si>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</si>
  <si>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</si>
  <si>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</si>
  <si>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</si>
  <si>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</si>
  <si>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</si>
  <si>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</si>
  <si>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</si>
  <si>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</si>
  <si>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</si>
  <si>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</si>
  <si>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</si>
  <si>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</si>
  <si>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</si>
  <si>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</si>
  <si>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</si>
  <si>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</si>
  <si>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</si>
  <si>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</si>
  <si>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</si>
  <si>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</si>
  <si>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</si>
  <si>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</si>
  <si>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</si>
  <si>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</si>
  <si>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</si>
  <si>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</si>
  <si>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</si>
  <si>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</si>
  <si>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</si>
  <si>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</si>
  <si>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</si>
  <si>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</si>
  <si>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</si>
  <si>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</si>
  <si>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</si>
  <si>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</si>
  <si>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</si>
  <si>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</si>
  <si>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</si>
  <si>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</si>
  <si>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</si>
  <si>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</si>
  <si>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</si>
  <si>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</si>
  <si>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</si>
  <si>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</si>
  <si>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</si>
  <si>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</si>
  <si>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</si>
  <si>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</si>
  <si>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</si>
  <si>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</si>
  <si>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</si>
  <si>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</si>
  <si>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</si>
  <si>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</si>
  <si>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</si>
  <si>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</si>
  <si>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</si>
  <si>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</si>
  <si>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</si>
  <si>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</si>
  <si>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</si>
  <si>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</si>
  <si>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</si>
  <si>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</si>
  <si>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</si>
  <si>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</si>
  <si>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</si>
  <si>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</si>
  <si>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</si>
  <si>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</si>
  <si>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</si>
  <si>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</si>
  <si>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</si>
  <si>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</si>
  <si>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</si>
  <si>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</si>
  <si>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</si>
  <si>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</si>
  <si>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</si>
  <si>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</si>
  <si>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</si>
  <si>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</si>
  <si>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</si>
  <si>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</si>
  <si>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</si>
  <si>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</si>
  <si>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</si>
  <si>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</si>
  <si>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</si>
  <si>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</si>
  <si>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</si>
  <si>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</si>
  <si>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</si>
  <si>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</si>
  <si>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</si>
  <si>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</si>
  <si>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</si>
  <si>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</si>
  <si>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</si>
  <si>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</si>
  <si>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</si>
  <si>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</si>
  <si>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</si>
  <si>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</si>
  <si>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</si>
  <si>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</si>
  <si>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</si>
  <si>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</si>
  <si>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</si>
  <si>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</si>
  <si>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</si>
  <si>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</si>
  <si>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</si>
  <si>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</si>
  <si>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</si>
  <si>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</si>
  <si>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</si>
  <si>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</si>
  <si>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</si>
  <si>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</si>
  <si>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</si>
  <si>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</si>
  <si>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</si>
  <si>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</si>
  <si>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</si>
  <si>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</si>
  <si>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</si>
  <si>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</si>
  <si>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</si>
  <si>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</si>
  <si>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</si>
  <si>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</si>
  <si>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</si>
  <si>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</si>
  <si>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</si>
  <si>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</si>
  <si>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</si>
  <si>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</si>
  <si>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</si>
  <si>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</si>
  <si>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</si>
  <si>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</si>
  <si>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</si>
  <si>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</si>
  <si>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</si>
  <si>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</si>
  <si>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</si>
  <si>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</si>
  <si>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</si>
  <si>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</si>
  <si>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</si>
  <si>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</si>
  <si>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</si>
  <si>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</si>
  <si>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</si>
  <si>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</si>
  <si>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</si>
  <si>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</si>
  <si>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</si>
  <si>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</si>
  <si>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</si>
  <si>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</si>
  <si>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</si>
  <si>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</si>
  <si>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</si>
  <si>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</si>
  <si>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</si>
  <si>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</si>
  <si>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</si>
  <si>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</si>
  <si>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</si>
  <si>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</si>
  <si>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</si>
  <si>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</si>
  <si>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</si>
  <si>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</si>
  <si>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</si>
  <si>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</si>
  <si>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</si>
  <si>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</si>
  <si>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</si>
  <si>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</si>
  <si>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</si>
  <si>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</si>
  <si>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</si>
  <si>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</si>
  <si>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</si>
  <si>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</si>
  <si>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</si>
  <si>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</si>
  <si>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</si>
  <si>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</si>
  <si>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</si>
  <si>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</si>
  <si>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</si>
  <si>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</si>
  <si>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</si>
  <si>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</si>
  <si>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</si>
  <si>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</si>
  <si>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</si>
  <si>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</si>
  <si>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</si>
  <si>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</si>
  <si>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</si>
  <si>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</si>
  <si>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</si>
  <si>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</si>
  <si>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</si>
  <si>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</si>
  <si>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</si>
  <si>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</si>
  <si>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</si>
  <si>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</si>
  <si>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</si>
  <si>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</si>
  <si>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</si>
  <si>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</si>
  <si>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</si>
  <si>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</si>
  <si>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</si>
  <si>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</si>
  <si>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</si>
  <si>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</si>
  <si>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</si>
  <si>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</si>
  <si>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</si>
  <si>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</si>
  <si>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</si>
  <si>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</si>
  <si>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</si>
  <si>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</si>
  <si>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</si>
  <si>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</si>
  <si>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</si>
  <si>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</si>
  <si>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</si>
  <si>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</si>
  <si>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</si>
  <si>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</si>
  <si>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</si>
  <si>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</si>
  <si>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</si>
  <si>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</si>
  <si>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</si>
  <si>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</si>
  <si>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</si>
  <si>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</si>
  <si>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</si>
  <si>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</si>
  <si>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</si>
  <si>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</si>
  <si>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</si>
  <si>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</si>
  <si>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</si>
  <si>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</si>
  <si>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</si>
  <si>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</si>
  <si>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</si>
  <si>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</si>
  <si>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</si>
  <si>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</si>
  <si>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</si>
  <si>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</si>
  <si>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</si>
  <si>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</si>
  <si>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</si>
  <si>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</si>
  <si>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</si>
  <si>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</si>
  <si>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</si>
  <si>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</si>
  <si>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</si>
  <si>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</si>
  <si>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</si>
  <si>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</si>
  <si>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</si>
  <si>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</si>
  <si>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</si>
  <si>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</si>
  <si>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</si>
  <si>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</si>
  <si>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</si>
  <si>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</si>
  <si>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</si>
  <si>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</si>
  <si>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</si>
  <si>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</si>
  <si>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</si>
  <si>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</si>
  <si>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</si>
  <si>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</si>
  <si>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</si>
  <si>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</si>
  <si>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</si>
  <si>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</si>
  <si>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</si>
  <si>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</si>
  <si>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</si>
  <si>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</si>
  <si>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</si>
  <si>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</si>
  <si>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</si>
  <si>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</si>
  <si>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</si>
  <si>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</si>
  <si>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</si>
  <si>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</si>
  <si>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</si>
  <si>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</si>
  <si>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</si>
  <si>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</si>
  <si>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</si>
  <si>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</si>
  <si>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</si>
  <si>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</si>
  <si>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</si>
  <si>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</si>
  <si>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</si>
  <si>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</si>
  <si>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</si>
  <si>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</si>
  <si>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</si>
  <si>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</si>
  <si>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</si>
  <si>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</si>
  <si>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</si>
  <si>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</si>
  <si>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</si>
  <si>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</si>
  <si>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</si>
  <si>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</si>
  <si>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</si>
  <si>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</si>
  <si>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</si>
  <si>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</si>
  <si>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</si>
  <si>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</si>
  <si>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</si>
  <si>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</si>
  <si>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</si>
  <si>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</si>
  <si>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</si>
  <si>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</si>
  <si>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</si>
  <si>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</si>
  <si>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</si>
  <si>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</si>
  <si>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</si>
  <si>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</si>
  <si>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</si>
  <si>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</si>
  <si>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</si>
  <si>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</si>
  <si>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</si>
  <si>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</si>
  <si>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</si>
  <si>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</si>
  <si>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</si>
  <si>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</si>
  <si>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</si>
  <si>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</si>
  <si>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</si>
  <si>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</si>
  <si>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</si>
  <si>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</si>
  <si>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</si>
  <si>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</si>
  <si>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</si>
  <si>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</si>
  <si>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</si>
  <si>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</si>
  <si>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</si>
  <si>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</si>
  <si>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</si>
  <si>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</si>
  <si>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</si>
  <si>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</si>
  <si>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</si>
  <si>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</si>
  <si>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</si>
  <si>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</si>
  <si>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</si>
  <si>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</si>
  <si>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</si>
  <si>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</si>
  <si>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</si>
  <si>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</si>
  <si>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</si>
  <si>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</si>
  <si>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</si>
  <si>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</si>
  <si>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</si>
  <si>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</si>
  <si>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</si>
  <si>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</si>
  <si>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</si>
  <si>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</si>
  <si>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</si>
  <si>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</si>
  <si>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</si>
  <si>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</si>
  <si>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</si>
  <si>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</si>
  <si>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</si>
  <si>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</si>
  <si>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</si>
  <si>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</si>
  <si>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</si>
  <si>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</si>
  <si>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</si>
  <si>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</si>
  <si>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</si>
  <si>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</si>
  <si>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</si>
  <si>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</si>
  <si>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</si>
  <si>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</si>
  <si>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</si>
  <si>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</si>
  <si>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</si>
  <si>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</si>
  <si>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</si>
  <si>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</si>
  <si>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</si>
  <si>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</si>
  <si>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</si>
  <si>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</si>
  <si>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</si>
  <si>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</si>
  <si>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</si>
  <si>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</si>
  <si>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</si>
  <si>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</si>
  <si>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</si>
  <si>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</si>
  <si>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</si>
  <si>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</si>
  <si>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</si>
  <si>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</si>
  <si>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</si>
  <si>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</si>
  <si>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</si>
  <si>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</si>
  <si>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</si>
  <si>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</si>
  <si>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</si>
  <si>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</si>
  <si>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</si>
  <si>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</si>
  <si>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</si>
  <si>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</si>
  <si>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</si>
  <si>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</si>
  <si>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</si>
  <si>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</si>
  <si>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</si>
  <si>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</si>
  <si>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</si>
  <si>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</si>
  <si>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</si>
  <si>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</si>
  <si>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</si>
  <si>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</si>
  <si>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</si>
  <si>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</si>
  <si>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</si>
  <si>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</si>
  <si>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</si>
  <si>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</si>
  <si>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</si>
  <si>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</si>
  <si>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</si>
  <si>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</si>
  <si>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</si>
  <si>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</si>
  <si>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</si>
  <si>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</si>
  <si>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</si>
  <si>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</si>
  <si>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</si>
  <si>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</si>
  <si>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</si>
  <si>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</si>
  <si>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</si>
  <si>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</si>
  <si>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</si>
  <si>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</si>
  <si>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</si>
  <si>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</si>
  <si>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</si>
  <si>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</si>
  <si>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</si>
  <si>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</si>
  <si>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</si>
  <si>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</si>
  <si>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</si>
  <si>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</si>
  <si>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</si>
  <si>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</si>
  <si>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</si>
  <si>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</si>
  <si>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</si>
  <si>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</si>
  <si>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</si>
  <si>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</si>
  <si>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</si>
  <si>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</si>
  <si>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</si>
  <si>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</si>
  <si>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</si>
  <si>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</si>
  <si>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</si>
  <si>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</si>
  <si>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</si>
  <si>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</si>
  <si>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</si>
  <si>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</si>
  <si>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</si>
  <si>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</si>
  <si>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</si>
  <si>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</si>
  <si>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</si>
  <si>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</si>
  <si>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</si>
  <si>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</si>
  <si>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</si>
  <si>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</si>
  <si>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</si>
  <si>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</si>
  <si>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</si>
  <si>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</si>
  <si>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</si>
  <si>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</si>
  <si>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</si>
  <si>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</si>
  <si>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</si>
  <si>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</si>
  <si>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</si>
  <si>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</si>
  <si>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</si>
  <si>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</si>
  <si>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</si>
  <si>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</si>
  <si>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</si>
  <si>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</si>
  <si>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</si>
  <si>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</si>
  <si>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</si>
  <si>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</si>
  <si>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</si>
  <si>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</si>
  <si>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</si>
  <si>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</si>
  <si>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</si>
  <si>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</si>
  <si>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</si>
  <si>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</si>
  <si>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</si>
  <si>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</si>
  <si>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</si>
  <si>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</si>
  <si>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</si>
  <si>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</si>
  <si>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</si>
  <si>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</si>
  <si>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</si>
  <si>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</si>
  <si>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</si>
  <si>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</si>
  <si>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</si>
  <si>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</si>
  <si>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</si>
  <si>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</si>
  <si>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</si>
  <si>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</si>
  <si>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</si>
  <si>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</si>
  <si>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</si>
  <si>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</si>
  <si>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</si>
  <si>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</si>
  <si>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</si>
  <si>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</si>
  <si>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</si>
  <si>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</si>
  <si>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</si>
  <si>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</si>
  <si>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</si>
  <si>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</si>
  <si>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</si>
  <si>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</si>
  <si>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</si>
  <si>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</si>
  <si>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</si>
  <si>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</si>
  <si>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</si>
  <si>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</si>
  <si>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</si>
  <si>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</si>
  <si>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</si>
  <si>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</si>
  <si>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</si>
  <si>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</si>
  <si>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</si>
  <si>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</si>
  <si>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</si>
  <si>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</si>
  <si>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</si>
  <si>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</si>
  <si>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</si>
  <si>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</si>
  <si>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</si>
  <si>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</si>
  <si>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</si>
  <si>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</si>
  <si>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</si>
  <si>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</si>
  <si>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</si>
  <si>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</si>
  <si>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</si>
  <si>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</si>
  <si>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</si>
  <si>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</si>
  <si>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</si>
  <si>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</si>
  <si>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</si>
  <si>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</si>
  <si>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</si>
  <si>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</si>
  <si>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</si>
  <si>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</si>
  <si>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</si>
  <si>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</si>
  <si>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</si>
  <si>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</si>
  <si>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</si>
  <si>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</si>
  <si>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</si>
  <si>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</si>
  <si>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</si>
  <si>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</si>
  <si>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</si>
  <si>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</si>
  <si>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</si>
  <si>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</si>
  <si>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</si>
  <si>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</si>
  <si>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</si>
  <si>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</si>
  <si>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</si>
  <si>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</si>
  <si>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</si>
  <si>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</si>
  <si>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</si>
  <si>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</si>
  <si>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</si>
  <si>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</si>
  <si>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</si>
  <si>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</si>
  <si>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</si>
  <si>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</si>
  <si>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</si>
  <si>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</si>
  <si>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</si>
  <si>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</si>
  <si>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</si>
  <si>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</si>
  <si>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</si>
  <si>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</si>
  <si>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</si>
  <si>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</si>
  <si>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</si>
  <si>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</si>
  <si>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</si>
  <si>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</si>
  <si>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</si>
  <si>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</si>
  <si>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</si>
  <si>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</si>
  <si>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</si>
  <si>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</si>
  <si>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</si>
  <si>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</si>
  <si>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</si>
  <si>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</si>
  <si>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</si>
  <si>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</si>
  <si>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</si>
  <si>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</si>
  <si>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</si>
  <si>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</si>
  <si>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</si>
  <si>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</si>
  <si>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</si>
  <si>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</si>
  <si>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</si>
  <si>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</si>
  <si>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</si>
  <si>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</si>
  <si>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</si>
  <si>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</si>
  <si>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</si>
  <si>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</si>
  <si>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</si>
  <si>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</si>
  <si>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</si>
  <si>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</si>
  <si>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</si>
  <si>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</si>
  <si>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</si>
  <si>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</si>
  <si>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</si>
  <si>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</si>
  <si>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</si>
  <si>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</si>
  <si>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</si>
  <si>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</si>
  <si>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</si>
  <si>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</si>
  <si>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</si>
  <si>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</si>
  <si>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</si>
  <si>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</si>
  <si>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</si>
  <si>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</si>
  <si>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</si>
  <si>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</si>
  <si>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</si>
  <si>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</si>
  <si>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</si>
  <si>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</si>
  <si>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</si>
  <si>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</si>
  <si>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</si>
  <si>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</si>
  <si>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</si>
  <si>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</si>
  <si>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</si>
  <si>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</si>
  <si>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</si>
  <si>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</si>
  <si>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</si>
  <si>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</si>
  <si>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</si>
  <si>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</si>
  <si>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</si>
  <si>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</si>
  <si>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</si>
  <si>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</si>
  <si>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</si>
  <si>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</si>
  <si>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</si>
  <si>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</si>
  <si>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</si>
  <si>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</si>
  <si>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</si>
  <si>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</si>
  <si>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</si>
  <si>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</si>
  <si>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</si>
  <si>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</si>
  <si>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</si>
  <si>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</si>
  <si>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</si>
  <si>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</si>
  <si>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</si>
  <si>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</si>
  <si>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</si>
  <si>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</si>
  <si>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</si>
  <si>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</si>
  <si>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</si>
  <si>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</si>
  <si>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</si>
  <si>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</si>
  <si>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</si>
  <si>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</si>
  <si>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</si>
  <si>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</si>
  <si>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</si>
  <si>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</si>
  <si>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</si>
  <si>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</si>
  <si>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</si>
  <si>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</si>
  <si>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</si>
  <si>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</si>
  <si>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</si>
  <si>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</si>
  <si>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</si>
  <si>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</si>
  <si>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</si>
  <si>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</si>
  <si>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</si>
  <si>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</si>
  <si>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</si>
  <si>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</si>
  <si>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</si>
  <si>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</si>
  <si>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</si>
  <si>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</si>
  <si>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</si>
  <si>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</si>
  <si>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</si>
  <si>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</si>
  <si>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</si>
  <si>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</si>
  <si>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</si>
  <si>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</si>
  <si>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</si>
  <si>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</si>
  <si>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</si>
  <si>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</si>
  <si>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</si>
  <si>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</si>
  <si>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</si>
  <si>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</si>
  <si>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</si>
  <si>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</si>
  <si>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</si>
  <si>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</si>
  <si>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</si>
  <si>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</si>
  <si>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</si>
  <si>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</si>
  <si>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</si>
  <si>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</si>
  <si>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</si>
  <si>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</si>
  <si>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</si>
  <si>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</si>
  <si>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</si>
  <si>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</si>
  <si>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</si>
  <si>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</si>
  <si>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</si>
  <si>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</si>
  <si>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</si>
  <si>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</si>
  <si>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</si>
  <si>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</si>
  <si>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</si>
  <si>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</si>
  <si>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</si>
  <si>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</si>
  <si>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</si>
  <si>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</si>
  <si>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</si>
  <si>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</si>
  <si>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</si>
  <si>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</si>
  <si>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</si>
  <si>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</si>
  <si>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</si>
  <si>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</si>
  <si>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</si>
  <si>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</si>
  <si>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</si>
  <si>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</si>
  <si>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</si>
  <si>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</si>
  <si>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</si>
  <si>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</si>
  <si>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</si>
  <si>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</si>
  <si>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</si>
  <si>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</si>
  <si>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</si>
  <si>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</si>
  <si>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</si>
  <si>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</si>
  <si>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</si>
  <si>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</si>
  <si>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</si>
  <si>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</si>
  <si>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</si>
  <si>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</si>
  <si>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</si>
  <si>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</si>
  <si>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</si>
  <si>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</si>
  <si>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</si>
  <si>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</si>
  <si>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</si>
  <si>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</si>
  <si>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</si>
  <si>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</si>
  <si>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</si>
  <si>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</si>
  <si>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</si>
  <si>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</si>
  <si>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</si>
  <si>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</si>
  <si>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</si>
  <si>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</si>
  <si>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</si>
  <si>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</si>
  <si>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</si>
  <si>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</si>
  <si>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</si>
  <si>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</si>
  <si>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</si>
  <si>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</si>
  <si>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</si>
  <si>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</si>
  <si>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</si>
  <si>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</si>
  <si>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</si>
  <si>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</si>
  <si>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</si>
  <si>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</si>
  <si>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</si>
  <si>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</si>
  <si>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</si>
  <si>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</si>
  <si>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</si>
  <si>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</si>
  <si>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</si>
  <si>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</si>
  <si>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</si>
  <si>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</si>
  <si>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</si>
  <si>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</si>
  <si>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</si>
  <si>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</si>
  <si>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</si>
  <si>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</si>
  <si>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</si>
  <si>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</si>
  <si>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</si>
  <si>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</si>
  <si>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</si>
  <si>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</si>
  <si>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</si>
  <si>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</si>
  <si>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</si>
  <si>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</si>
  <si>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</si>
  <si>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</si>
  <si>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</si>
  <si>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</si>
  <si>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</si>
  <si>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</si>
  <si>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</si>
  <si>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</si>
  <si>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</si>
  <si>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</si>
  <si>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</si>
  <si>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</si>
  <si>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</si>
  <si>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</si>
  <si>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</si>
  <si>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</si>
  <si>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</si>
  <si>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</si>
  <si>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</si>
  <si>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</si>
  <si>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</si>
  <si>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</si>
  <si>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</si>
  <si>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</si>
  <si>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</si>
  <si>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</si>
  <si>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</si>
  <si>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</si>
  <si>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</si>
  <si>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</si>
  <si>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</si>
  <si>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</si>
  <si>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</si>
  <si>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</si>
  <si>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</si>
  <si>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</si>
  <si>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</si>
  <si>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</si>
  <si>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</si>
  <si>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</si>
  <si>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</si>
  <si>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</si>
  <si>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</si>
  <si>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</si>
  <si>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</si>
  <si>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</si>
  <si>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</si>
  <si>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</si>
  <si>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</si>
  <si>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</si>
  <si>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</si>
  <si>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</si>
  <si>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</si>
  <si>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</si>
  <si>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</si>
  <si>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</si>
  <si>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</si>
  <si>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</si>
  <si>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</si>
  <si>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</si>
  <si>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</si>
  <si>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</si>
  <si>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</si>
  <si>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</si>
  <si>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</si>
  <si>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</si>
  <si>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</si>
  <si>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</si>
  <si>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</si>
  <si>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</si>
  <si>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</si>
  <si>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</si>
  <si>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</si>
  <si>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</si>
  <si>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</si>
  <si>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</si>
  <si>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</si>
  <si>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</si>
  <si>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</si>
  <si>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</si>
  <si>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</si>
  <si>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</si>
  <si>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</si>
  <si>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</si>
  <si>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</si>
  <si>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</si>
  <si>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</si>
  <si>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</si>
  <si>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</si>
  <si>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</si>
  <si>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</si>
  <si>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</si>
  <si>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</si>
  <si>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</si>
  <si>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</si>
  <si>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</si>
  <si>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</si>
  <si>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</si>
  <si>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</si>
  <si>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</si>
  <si>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</si>
  <si>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</si>
  <si>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</si>
  <si>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</si>
  <si>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</si>
  <si>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</si>
  <si>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</si>
  <si>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</si>
  <si>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</si>
  <si>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</si>
  <si>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</si>
  <si>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</si>
  <si>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</si>
  <si>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</si>
  <si>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</si>
  <si>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</si>
  <si>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</si>
  <si>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</si>
  <si>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</si>
  <si>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</si>
  <si>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</si>
  <si>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</si>
  <si>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</si>
  <si>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</si>
  <si>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</si>
  <si>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</si>
  <si>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</si>
  <si>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</si>
  <si>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</si>
  <si>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</si>
  <si>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</si>
  <si>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</si>
  <si>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</si>
  <si>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</si>
  <si>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</si>
  <si>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</si>
  <si>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</si>
  <si>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</si>
  <si>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</si>
  <si>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</si>
  <si>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</si>
  <si>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</si>
  <si>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</si>
  <si>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</si>
  <si>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</si>
  <si>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</si>
  <si>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</si>
  <si>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</si>
  <si>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</si>
  <si>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</si>
  <si>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</si>
  <si>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</si>
  <si>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</si>
  <si>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</si>
  <si>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</si>
  <si>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</si>
  <si>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</si>
  <si>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</si>
  <si>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</si>
  <si>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</si>
  <si>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</si>
  <si>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</si>
  <si>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</si>
  <si>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</si>
  <si>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</si>
  <si>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</si>
  <si>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</si>
  <si>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</si>
  <si>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</si>
  <si>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</si>
  <si>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</si>
  <si>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</si>
  <si>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</si>
  <si>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</si>
  <si>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</si>
  <si>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</si>
  <si>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</si>
  <si>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</si>
  <si>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</si>
  <si>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</si>
  <si>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</si>
  <si>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</si>
  <si>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</si>
  <si>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</si>
  <si>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</si>
  <si>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</si>
  <si>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</si>
  <si>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</si>
  <si>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</si>
  <si>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</si>
  <si>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</si>
  <si>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</si>
  <si>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</si>
  <si>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</si>
  <si>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</si>
  <si>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</si>
  <si>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</si>
  <si>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</si>
  <si>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</si>
  <si>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</si>
  <si>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</si>
  <si>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</si>
  <si>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</si>
  <si>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</si>
  <si>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</si>
  <si>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</si>
  <si>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</si>
  <si>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</si>
  <si>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</si>
  <si>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</si>
  <si>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</si>
  <si>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</si>
  <si>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</si>
  <si>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</si>
  <si>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</si>
  <si>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</si>
  <si>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</si>
  <si>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</si>
  <si>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</si>
  <si>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</si>
  <si>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</si>
  <si>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</si>
  <si>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</si>
  <si>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</si>
  <si>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</si>
  <si>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</si>
  <si>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</si>
  <si>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</si>
  <si>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</si>
  <si>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</si>
  <si>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</si>
  <si>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</si>
  <si>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</si>
  <si>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</si>
  <si>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</si>
  <si>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</si>
  <si>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</si>
  <si>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</si>
  <si>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</si>
  <si>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</si>
  <si>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</si>
  <si>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</si>
  <si>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</si>
  <si>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</si>
  <si>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</si>
  <si>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</si>
  <si>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</si>
  <si>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</si>
  <si>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</si>
  <si>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</si>
  <si>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</si>
  <si>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</si>
  <si>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</si>
  <si>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</si>
  <si>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</si>
  <si>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</si>
  <si>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</si>
  <si>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</si>
  <si>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</si>
  <si>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</si>
  <si>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</si>
  <si>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</si>
  <si>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</si>
  <si>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</si>
  <si>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</si>
  <si>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</si>
  <si>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</si>
  <si>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</si>
  <si>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</si>
  <si>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</si>
  <si>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</si>
  <si>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</si>
  <si>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</si>
  <si>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</si>
  <si>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</si>
  <si>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</si>
  <si>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</si>
  <si>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</si>
  <si>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</si>
  <si>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</si>
  <si>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</si>
  <si>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</si>
  <si>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</si>
  <si>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</si>
  <si>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</si>
  <si>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</si>
  <si>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</si>
  <si>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</si>
  <si>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</si>
  <si>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</si>
  <si>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</si>
  <si>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</si>
  <si>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</si>
  <si>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</si>
  <si>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</si>
  <si>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</si>
  <si>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</si>
  <si>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</si>
  <si>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</si>
  <si>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</si>
  <si>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</si>
  <si>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</si>
  <si>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</si>
  <si>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</si>
  <si>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</si>
  <si>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</si>
  <si>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</si>
  <si>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</si>
  <si>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</si>
  <si>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</si>
  <si>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</si>
  <si>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</si>
  <si>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</si>
  <si>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</si>
  <si>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</si>
  <si>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</si>
  <si>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</si>
  <si>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</si>
  <si>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</si>
  <si>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</si>
  <si>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</si>
  <si>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</si>
  <si>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</si>
  <si>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</si>
  <si>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</si>
  <si>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</si>
  <si>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</si>
  <si>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</si>
  <si>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</si>
  <si>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</si>
  <si>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</si>
  <si>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</si>
  <si>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</si>
  <si>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</si>
  <si>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</si>
  <si>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</si>
  <si>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</si>
  <si>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</si>
  <si>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</si>
  <si>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</si>
  <si>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</si>
  <si>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</si>
  <si>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</si>
  <si>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</si>
  <si>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</si>
  <si>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</si>
  <si>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</si>
  <si>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</si>
  <si>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</si>
  <si>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</si>
  <si>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</si>
  <si>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</si>
  <si>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</si>
  <si>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</si>
  <si>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</si>
  <si>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</si>
  <si>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</si>
  <si>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</si>
  <si>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</si>
  <si>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</si>
  <si>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</si>
  <si>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</si>
  <si>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</si>
  <si>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</si>
  <si>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</si>
  <si>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</si>
  <si>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</si>
  <si>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</si>
  <si>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</si>
  <si>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</si>
  <si>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</si>
  <si>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</si>
  <si>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</si>
  <si>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</si>
  <si>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</si>
  <si>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</si>
  <si>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</si>
  <si>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</si>
  <si>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</si>
  <si>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</si>
  <si>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</si>
  <si>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</si>
  <si>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</si>
  <si>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</si>
  <si>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</si>
  <si>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</si>
  <si>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</si>
  <si>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</si>
  <si>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</si>
  <si>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</si>
  <si>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</si>
  <si>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</si>
  <si>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</si>
  <si>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</si>
  <si>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</si>
  <si>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</si>
  <si>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</si>
  <si>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</si>
  <si>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</si>
  <si>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</si>
  <si>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</si>
  <si>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</si>
  <si>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</si>
  <si>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</si>
  <si>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</si>
  <si>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</si>
  <si>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</si>
  <si>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</si>
  <si>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</si>
  <si>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</si>
  <si>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</si>
  <si>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</si>
  <si>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</si>
  <si>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</si>
  <si>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</si>
  <si>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</si>
  <si>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</si>
  <si>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</si>
  <si>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</si>
  <si>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</si>
  <si>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</si>
  <si>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</si>
  <si>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</si>
  <si>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</si>
  <si>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</si>
  <si>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</si>
  <si>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</si>
  <si>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</si>
  <si>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</si>
  <si>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</si>
  <si>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</si>
  <si>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</si>
  <si>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</si>
  <si>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</si>
  <si>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</si>
  <si>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</si>
  <si>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</si>
  <si>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</si>
  <si>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</si>
  <si>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</si>
  <si>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</si>
  <si>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</si>
  <si>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</si>
  <si>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</si>
  <si>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</si>
  <si>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</si>
  <si>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</si>
  <si>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</si>
  <si>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</si>
  <si>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</si>
  <si>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</si>
  <si>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</si>
  <si>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</si>
  <si>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</si>
  <si>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</si>
  <si>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</si>
  <si>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</si>
  <si>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</si>
  <si>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</si>
  <si>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</si>
  <si>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</si>
  <si>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</si>
  <si>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</si>
  <si>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</si>
  <si>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</si>
  <si>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</si>
  <si>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</si>
  <si>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</si>
  <si>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</si>
  <si>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</si>
  <si>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</si>
  <si>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</si>
  <si>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</si>
  <si>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</si>
  <si>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</si>
  <si>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</si>
  <si>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</si>
  <si>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</si>
  <si>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</si>
  <si>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</si>
  <si>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</si>
  <si>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</si>
  <si>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</si>
  <si>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</si>
  <si>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</si>
  <si>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</si>
  <si>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</si>
  <si>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</si>
  <si>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</si>
  <si>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</si>
  <si>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</si>
  <si>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</si>
  <si>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</si>
  <si>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</si>
  <si>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</si>
  <si>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</si>
  <si>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</si>
  <si>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</si>
  <si>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</si>
  <si>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</si>
  <si>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</si>
  <si>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</si>
  <si>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</si>
  <si>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</si>
  <si>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</si>
  <si>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</si>
  <si>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</si>
  <si>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</si>
  <si>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</si>
  <si>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</si>
  <si>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</si>
  <si>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</si>
  <si>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</si>
  <si>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</si>
  <si>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</si>
  <si>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</si>
  <si>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</si>
  <si>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</si>
  <si>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</si>
  <si>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</si>
  <si>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</si>
  <si>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</si>
  <si>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</si>
  <si>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</si>
  <si>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</si>
  <si>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</si>
  <si>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</si>
  <si>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</si>
  <si>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</si>
  <si>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</si>
  <si>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</si>
  <si>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</si>
  <si>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</si>
  <si>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</si>
  <si>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</si>
  <si>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</si>
  <si>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</si>
  <si>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</si>
  <si>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</si>
  <si>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</si>
  <si>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</si>
  <si>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</si>
  <si>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</si>
  <si>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</si>
  <si>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</si>
  <si>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</si>
  <si>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</si>
  <si>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</si>
  <si>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</si>
  <si>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</si>
  <si>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</si>
  <si>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</si>
  <si>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</si>
  <si>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</si>
  <si>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</si>
  <si>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</si>
  <si>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</si>
  <si>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</si>
  <si>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</si>
  <si>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</si>
  <si>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</si>
  <si>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</si>
  <si>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</si>
  <si>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</si>
  <si>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</si>
  <si>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</si>
  <si>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</si>
  <si>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</si>
  <si>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</si>
  <si>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</si>
  <si>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</si>
  <si>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</si>
  <si>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</si>
  <si>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</si>
  <si>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</si>
  <si>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</si>
  <si>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</si>
  <si>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</si>
  <si>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</si>
  <si>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</si>
  <si>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</si>
  <si>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</si>
  <si>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</si>
  <si>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</si>
  <si>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</si>
  <si>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</si>
  <si>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</si>
  <si>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</si>
  <si>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</si>
  <si>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</si>
  <si>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</si>
  <si>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</si>
  <si>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</si>
  <si>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</si>
  <si>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</si>
  <si>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</si>
  <si>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</si>
  <si>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</si>
  <si>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</si>
  <si>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</si>
  <si>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</si>
  <si>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</si>
  <si>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</si>
  <si>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</si>
  <si>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</si>
  <si>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</si>
  <si>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</si>
  <si>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</si>
  <si>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</si>
  <si>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</si>
  <si>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</si>
  <si>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</si>
  <si>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</si>
  <si>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</si>
  <si>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</si>
  <si>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</si>
  <si>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</si>
  <si>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</si>
  <si>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</si>
  <si>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</si>
  <si>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</si>
  <si>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</si>
  <si>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</si>
  <si>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</si>
  <si>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</si>
  <si>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</si>
  <si>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</si>
  <si>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</si>
  <si>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</si>
  <si>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</si>
  <si>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</si>
  <si>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</si>
  <si>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</si>
  <si>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</si>
  <si>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</si>
  <si>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</si>
  <si>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</si>
  <si>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</si>
  <si>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</si>
  <si>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</si>
  <si>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</si>
  <si>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</si>
  <si>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</si>
  <si>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</si>
  <si>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</si>
  <si>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</si>
  <si>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</si>
  <si>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</si>
  <si>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</si>
  <si>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</si>
  <si>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</si>
  <si>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</si>
  <si>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</si>
  <si>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</si>
  <si>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</si>
  <si>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</si>
  <si>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</si>
  <si>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</si>
  <si>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</si>
  <si>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</si>
  <si>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</si>
  <si>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</si>
  <si>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</si>
  <si>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</si>
  <si>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</si>
  <si>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</si>
  <si>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</si>
  <si>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</si>
  <si>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</si>
  <si>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</si>
  <si>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</si>
  <si>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</si>
  <si>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</si>
  <si>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</si>
  <si>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</si>
  <si>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</si>
  <si>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</si>
  <si>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</si>
  <si>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</si>
  <si>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</si>
  <si>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</si>
  <si>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</si>
  <si>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</si>
  <si>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</si>
  <si>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</si>
  <si>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</si>
  <si>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</si>
  <si>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</si>
  <si>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</si>
  <si>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</si>
  <si>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</si>
  <si>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</si>
  <si>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</si>
  <si>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</si>
  <si>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</si>
  <si>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</si>
  <si>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</si>
  <si>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</si>
  <si>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</si>
  <si>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</si>
  <si>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</si>
  <si>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</si>
  <si>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</si>
  <si>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</si>
  <si>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</si>
  <si>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</si>
  <si>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</si>
  <si>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</si>
  <si>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</si>
  <si>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</si>
  <si>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</si>
  <si>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</si>
  <si>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</si>
  <si>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</si>
  <si>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</si>
  <si>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</si>
  <si>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</si>
  <si>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</si>
  <si>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</si>
  <si>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</si>
  <si>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</si>
  <si>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</si>
  <si>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</si>
  <si>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</si>
  <si>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</si>
  <si>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</si>
  <si>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</si>
  <si>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</si>
  <si>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</si>
  <si>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</si>
  <si>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</si>
  <si>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</si>
  <si>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</si>
  <si>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</si>
  <si>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</si>
  <si>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</si>
  <si>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</si>
  <si>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</si>
  <si>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</si>
  <si>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</si>
  <si>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</si>
  <si>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</si>
  <si>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</si>
  <si>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</si>
  <si>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</si>
  <si>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</si>
  <si>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</si>
  <si>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</si>
  <si>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</si>
  <si>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</si>
  <si>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</si>
  <si>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</si>
  <si>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</si>
  <si>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</si>
  <si>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</si>
  <si>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</si>
  <si>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</si>
  <si>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</si>
  <si>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</si>
  <si>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</si>
  <si>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</si>
  <si>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</si>
  <si>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</si>
  <si>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</si>
  <si>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</si>
  <si>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</si>
  <si>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</si>
  <si>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</si>
  <si>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</si>
  <si>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</si>
  <si>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</si>
  <si>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</si>
  <si>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</si>
  <si>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</si>
  <si>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</si>
  <si>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</si>
  <si>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</si>
  <si>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</si>
  <si>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</si>
  <si>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</si>
  <si>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</si>
  <si>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</si>
  <si>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</si>
  <si>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</si>
  <si>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</si>
  <si>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</si>
  <si>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</si>
  <si>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</si>
  <si>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</si>
  <si>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</si>
  <si>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</si>
  <si>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</si>
  <si>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</si>
  <si>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</si>
  <si>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</si>
  <si>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</si>
  <si>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</si>
  <si>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</si>
  <si>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</si>
  <si>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</si>
  <si>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</si>
  <si>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</si>
  <si>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</si>
  <si>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</si>
  <si>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</si>
  <si>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</si>
  <si>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</si>
  <si>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</si>
  <si>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</si>
  <si>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</si>
  <si>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</si>
  <si>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</si>
  <si>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</si>
  <si>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</si>
  <si>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</si>
  <si>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</si>
  <si>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</si>
  <si>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</si>
  <si>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</si>
  <si>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</si>
  <si>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</si>
  <si>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</si>
  <si>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</si>
  <si>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</si>
  <si>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</si>
  <si>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</si>
  <si>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</si>
  <si>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</si>
  <si>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</si>
  <si>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</si>
  <si>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</si>
  <si>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</si>
  <si>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</si>
  <si>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</si>
  <si>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</si>
  <si>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</si>
  <si>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</si>
  <si>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</si>
  <si>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</si>
  <si>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</si>
  <si>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</si>
  <si>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</si>
  <si>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</si>
  <si>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</si>
  <si>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</si>
  <si>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</si>
  <si>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</si>
  <si>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</si>
  <si>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</si>
  <si>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</si>
  <si>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</si>
  <si>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</si>
  <si>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</si>
  <si>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</si>
  <si>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</si>
  <si>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</si>
  <si>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</si>
  <si>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</si>
  <si>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</si>
  <si>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</si>
  <si>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</si>
  <si>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</si>
  <si>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</si>
  <si>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</si>
  <si>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</si>
  <si>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</si>
  <si>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</si>
  <si>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</si>
  <si>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</si>
  <si>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</si>
  <si>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</si>
  <si>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</si>
  <si>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</si>
  <si>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</si>
  <si>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</si>
  <si>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</si>
  <si>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</si>
  <si>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</si>
  <si>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</si>
  <si>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</si>
  <si>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</si>
  <si>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</si>
  <si>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</si>
  <si>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</si>
  <si>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</si>
  <si>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</si>
  <si>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</si>
  <si>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</si>
  <si>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</si>
  <si>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</si>
  <si>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</si>
  <si>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</si>
  <si>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</si>
  <si>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</si>
  <si>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</si>
  <si>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</si>
  <si>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</si>
  <si>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</si>
  <si>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</si>
  <si>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</si>
  <si>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</si>
  <si>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</si>
  <si>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</si>
  <si>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</si>
  <si>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</si>
  <si>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</si>
  <si>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</si>
  <si>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</si>
  <si>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</si>
  <si>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</si>
  <si>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</si>
  <si>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</si>
  <si>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</si>
  <si>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</si>
  <si>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</si>
  <si>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</si>
  <si>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</si>
  <si>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</si>
  <si>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</si>
  <si>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</si>
  <si>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</si>
  <si>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</si>
  <si>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</si>
  <si>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</si>
  <si>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</si>
  <si>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</si>
  <si>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</si>
  <si>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</si>
  <si>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</si>
  <si>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</si>
  <si>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</si>
  <si>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</si>
  <si>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</si>
  <si>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</si>
  <si>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</si>
  <si>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</si>
  <si>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</si>
  <si>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</si>
  <si>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</si>
  <si>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</si>
  <si>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</si>
  <si>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</si>
  <si>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</si>
  <si>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</si>
  <si>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</si>
  <si>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</si>
  <si>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</si>
  <si>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</si>
  <si>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</si>
  <si>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</si>
  <si>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</si>
  <si>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</si>
  <si>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</si>
  <si>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</si>
  <si>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</si>
  <si>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</si>
  <si>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</si>
  <si>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</si>
  <si>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</si>
  <si>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</si>
  <si>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</si>
  <si>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</si>
  <si>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</si>
  <si>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</si>
  <si>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</si>
  <si>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</si>
  <si>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</si>
  <si>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</si>
  <si>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</si>
  <si>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</si>
  <si>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</si>
  <si>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</si>
  <si>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</si>
  <si>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</si>
  <si>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</si>
  <si>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</si>
  <si>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</si>
  <si>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</si>
  <si>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</si>
  <si>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</si>
  <si>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</si>
  <si>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</si>
  <si>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</si>
  <si>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</si>
  <si>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</si>
  <si>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</si>
  <si>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</si>
  <si>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</si>
  <si>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</si>
  <si>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</si>
  <si>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</si>
  <si>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</si>
  <si>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</si>
  <si>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</si>
  <si>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</si>
  <si>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</si>
  <si>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</si>
  <si>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</si>
  <si>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</si>
  <si>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</si>
  <si>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</si>
  <si>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</si>
  <si>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</si>
  <si>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</si>
  <si>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</si>
  <si>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</si>
  <si>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</si>
  <si>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</si>
  <si>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</si>
  <si>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</si>
  <si>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</si>
  <si>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</si>
  <si>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</si>
  <si>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</si>
  <si>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</si>
  <si>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</si>
  <si>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</si>
  <si>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</si>
  <si>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</si>
  <si>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</si>
  <si>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</si>
  <si>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</si>
  <si>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</si>
  <si>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</si>
  <si>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</si>
  <si>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</si>
  <si>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</si>
  <si>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</si>
  <si>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</si>
  <si>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</si>
  <si>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</si>
  <si>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</si>
  <si>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</si>
  <si>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</si>
  <si>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</si>
  <si>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</si>
  <si>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</si>
  <si>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</si>
  <si>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</si>
  <si>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</si>
  <si>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</si>
  <si>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</si>
  <si>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</si>
  <si>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</si>
  <si>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</si>
  <si>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</si>
  <si>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</si>
  <si>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</si>
  <si>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</si>
  <si>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</si>
  <si>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</si>
  <si>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</si>
  <si>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</si>
  <si>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</si>
  <si>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</si>
  <si>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</si>
  <si>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</si>
  <si>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</si>
  <si>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</si>
  <si>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</si>
  <si>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</si>
  <si>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</si>
  <si>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</si>
  <si>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</si>
  <si>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</si>
  <si>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</si>
  <si>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</si>
  <si>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</si>
  <si>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</si>
  <si>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</si>
  <si>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</si>
  <si>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</si>
  <si>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</si>
  <si>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</si>
  <si>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</si>
  <si>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</si>
  <si>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</si>
  <si>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</si>
  <si>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</si>
  <si>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</si>
  <si>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</si>
  <si>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</si>
  <si>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</si>
  <si>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</si>
  <si>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</si>
  <si>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</si>
  <si>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</si>
  <si>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</si>
  <si>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</si>
  <si>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</si>
  <si>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</si>
  <si>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</si>
  <si>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</si>
  <si>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</si>
  <si>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</si>
  <si>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</si>
  <si>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</si>
  <si>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</si>
  <si>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</si>
  <si>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</si>
  <si>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</si>
  <si>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</si>
  <si>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</si>
  <si>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</si>
  <si>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</si>
  <si>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</si>
  <si>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</si>
  <si>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</si>
  <si>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</si>
  <si>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</si>
  <si>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</si>
  <si>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</si>
  <si>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</si>
  <si>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</si>
  <si>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</si>
  <si>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</si>
  <si>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</si>
  <si>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</si>
  <si>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</si>
  <si>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</si>
  <si>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</si>
  <si>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</si>
  <si>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</si>
  <si>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</si>
  <si>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</si>
  <si>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</si>
  <si>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</si>
  <si>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</si>
  <si>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</si>
  <si>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</si>
  <si>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</si>
  <si>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</si>
  <si>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</si>
  <si>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</si>
  <si>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</si>
  <si>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</si>
  <si>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</si>
  <si>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</si>
  <si>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</si>
  <si>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</si>
  <si>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</si>
  <si>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</si>
  <si>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</si>
  <si>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</si>
  <si>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</si>
  <si>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</si>
  <si>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</si>
  <si>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</si>
  <si>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</si>
  <si>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</si>
  <si>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</si>
  <si>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</si>
  <si>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</si>
  <si>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</si>
  <si>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</si>
  <si>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</si>
  <si>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</si>
  <si>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</si>
  <si>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</si>
  <si>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</si>
  <si>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</si>
  <si>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</si>
  <si>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</si>
  <si>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</si>
  <si>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</si>
  <si>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</si>
  <si>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</si>
  <si>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</si>
  <si>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</si>
  <si>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</si>
  <si>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</si>
  <si>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</si>
  <si>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</si>
  <si>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</si>
  <si>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</si>
  <si>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</si>
  <si>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</si>
  <si>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</si>
  <si>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</si>
  <si>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</si>
  <si>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</si>
  <si>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</si>
  <si>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</si>
  <si>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</si>
  <si>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</si>
  <si>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</si>
  <si>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</si>
  <si>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</si>
  <si>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</si>
  <si>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</si>
  <si>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</si>
  <si>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</si>
  <si>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</si>
  <si>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</si>
  <si>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</si>
  <si>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</si>
  <si>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</si>
  <si>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</si>
  <si>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</si>
  <si>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</si>
  <si>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</si>
  <si>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</si>
  <si>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</si>
  <si>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</si>
  <si>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</si>
  <si>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</si>
  <si>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</si>
  <si>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</si>
  <si>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</si>
  <si>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</si>
  <si>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</si>
  <si>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</si>
  <si>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</si>
  <si>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</si>
  <si>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</si>
  <si>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</si>
  <si>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</si>
  <si>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</si>
  <si>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</si>
  <si>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</si>
  <si>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</si>
  <si>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</si>
  <si>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</si>
  <si>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</si>
  <si>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</si>
  <si>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</si>
  <si>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</si>
  <si>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</si>
  <si>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</si>
  <si>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</si>
  <si>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</si>
  <si>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</si>
  <si>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</si>
  <si>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</si>
  <si>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</si>
  <si>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</si>
  <si>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</si>
  <si>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</si>
  <si>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</si>
  <si>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</si>
  <si>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</si>
  <si>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</si>
  <si>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</si>
  <si>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</si>
  <si>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</si>
  <si>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</si>
  <si>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</si>
  <si>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</si>
  <si>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</si>
  <si>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</si>
  <si>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</si>
  <si>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</si>
  <si>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</si>
  <si>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</si>
  <si>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</si>
  <si>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</si>
  <si>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</si>
  <si>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</si>
  <si>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</si>
  <si>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</si>
  <si>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</si>
  <si>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</si>
  <si>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</si>
  <si>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</si>
  <si>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</si>
  <si>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</si>
  <si>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</si>
  <si>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</si>
  <si>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</si>
  <si>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</si>
  <si>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</si>
  <si>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</si>
  <si>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</si>
  <si>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</si>
  <si>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</si>
  <si>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</si>
  <si>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</si>
  <si>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</si>
  <si>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</si>
  <si>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</si>
  <si>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</si>
  <si>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</si>
  <si>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</si>
  <si>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</si>
  <si>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</si>
  <si>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</si>
  <si>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</si>
  <si>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</si>
  <si>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</si>
  <si>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</si>
  <si>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</si>
  <si>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</si>
  <si>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</si>
  <si>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</si>
  <si>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</si>
  <si>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</si>
  <si>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</si>
  <si>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</si>
  <si>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</si>
  <si>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</si>
  <si>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</si>
  <si>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</si>
  <si>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</si>
  <si>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</si>
  <si>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</si>
  <si>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</si>
  <si>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</si>
  <si>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</si>
  <si>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</si>
  <si>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</si>
  <si>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</si>
  <si>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</si>
  <si>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</si>
  <si>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</si>
  <si>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</si>
  <si>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</si>
  <si>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</si>
  <si>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</si>
  <si>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</si>
  <si>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</si>
  <si>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</si>
  <si>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</si>
  <si>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</si>
  <si>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</si>
  <si>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</si>
  <si>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</si>
  <si>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</si>
  <si>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</si>
  <si>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</si>
  <si>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</si>
  <si>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</si>
  <si>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</si>
  <si>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</si>
  <si>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</si>
  <si>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</si>
  <si>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</si>
  <si>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</si>
  <si>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</si>
  <si>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</si>
  <si>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</si>
  <si>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</si>
  <si>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</si>
  <si>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</si>
  <si>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</si>
  <si>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</si>
  <si>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</si>
  <si>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</si>
  <si>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</si>
  <si>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</si>
  <si>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</si>
  <si>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</si>
  <si>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</si>
  <si>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</si>
  <si>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</si>
  <si>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</si>
  <si>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</si>
  <si>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</si>
  <si>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</si>
  <si>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</si>
  <si>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</si>
  <si>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</si>
  <si>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</si>
  <si>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</si>
  <si>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</si>
  <si>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</si>
  <si>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</si>
  <si>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</si>
  <si>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</si>
  <si>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</si>
  <si>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</si>
  <si>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</si>
  <si>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</si>
  <si>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</si>
  <si>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</si>
  <si>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</si>
  <si>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</si>
  <si>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</si>
  <si>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</si>
  <si>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</si>
  <si>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</si>
  <si>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</si>
  <si>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</si>
  <si>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</si>
  <si>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</si>
  <si>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</si>
  <si>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</si>
  <si>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</si>
  <si>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</si>
  <si>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</si>
  <si>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</si>
  <si>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</si>
  <si>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</si>
  <si>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</si>
  <si>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</si>
  <si>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</si>
  <si>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</si>
  <si>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</si>
  <si>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</si>
  <si>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</si>
  <si>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</si>
  <si>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</si>
  <si>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</si>
  <si>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</si>
  <si>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</si>
  <si>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</si>
  <si>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</si>
  <si>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</si>
  <si>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</si>
  <si>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</si>
  <si>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</si>
  <si>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</si>
  <si>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</si>
  <si>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</si>
  <si>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</si>
  <si>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</si>
  <si>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</si>
  <si>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</si>
  <si>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</si>
  <si>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</si>
  <si>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</si>
  <si>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</si>
  <si>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</si>
  <si>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</si>
  <si>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</si>
  <si>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</si>
  <si>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</si>
  <si>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</si>
  <si>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</si>
  <si>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</si>
  <si>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</si>
  <si>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</si>
  <si>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</si>
  <si>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</si>
  <si>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</si>
  <si>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</si>
  <si>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</si>
  <si>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</si>
  <si>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</si>
  <si>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</si>
  <si>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</si>
  <si>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</si>
  <si>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</si>
  <si>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</si>
  <si>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</si>
  <si>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</si>
  <si>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</si>
  <si>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</si>
  <si>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</si>
  <si>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</si>
  <si>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</si>
  <si>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</si>
  <si>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</si>
  <si>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</si>
  <si>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</si>
  <si>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</si>
  <si>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</si>
  <si>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</si>
  <si>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</si>
  <si>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</si>
  <si>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</si>
  <si>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</si>
  <si>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</si>
  <si>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</si>
  <si>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</si>
  <si>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</si>
  <si>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</si>
  <si>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</si>
  <si>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</si>
  <si>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</si>
  <si>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</si>
  <si>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</si>
  <si>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</si>
  <si>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</si>
  <si>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</si>
  <si>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</si>
  <si>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</si>
  <si>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</si>
  <si>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</si>
  <si>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</si>
  <si>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</si>
  <si>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</si>
  <si>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</si>
  <si>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</si>
  <si>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</si>
  <si>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</si>
  <si>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</si>
  <si>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</si>
  <si>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</si>
  <si>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</si>
  <si>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</si>
  <si>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</si>
  <si>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</si>
  <si>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</si>
  <si>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</si>
  <si>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</si>
  <si>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</si>
  <si>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</si>
  <si>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</si>
  <si>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</si>
  <si>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</si>
  <si>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</si>
  <si>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</si>
  <si>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</si>
  <si>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</si>
  <si>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</si>
  <si>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</si>
  <si>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</si>
  <si>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</si>
  <si>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</si>
  <si>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</si>
  <si>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</si>
  <si>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</si>
  <si>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</si>
  <si>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</si>
  <si>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</si>
  <si>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</si>
  <si>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</si>
  <si>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</si>
  <si>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</si>
  <si>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</si>
  <si>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</si>
  <si>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</si>
  <si>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</si>
  <si>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</si>
  <si>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</si>
  <si>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</si>
  <si>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</si>
  <si>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</si>
  <si>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</si>
  <si>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</si>
  <si>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</si>
  <si>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</si>
  <si>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</si>
  <si>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</si>
  <si>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</si>
  <si>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</si>
  <si>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</si>
  <si>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</si>
  <si>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</si>
  <si>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</si>
  <si>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</si>
  <si>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</si>
  <si>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</si>
  <si>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</si>
  <si>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</si>
  <si>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</si>
  <si>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</si>
  <si>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</si>
  <si>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</si>
  <si>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</si>
  <si>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</si>
  <si>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</si>
  <si>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</si>
  <si>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</si>
  <si>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</si>
  <si>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</si>
  <si>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</si>
  <si>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</si>
  <si>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</si>
  <si>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</si>
  <si>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</si>
  <si>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</si>
  <si>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</si>
  <si>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</si>
  <si>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</si>
  <si>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</si>
  <si>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</si>
  <si>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</si>
  <si>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</si>
  <si>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</si>
  <si>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</si>
  <si>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</si>
  <si>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</si>
  <si>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</si>
  <si>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</si>
  <si>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</si>
  <si>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</si>
  <si>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</si>
  <si>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</si>
  <si>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</si>
  <si>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</si>
  <si>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</si>
  <si>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</si>
  <si>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</si>
  <si>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</si>
  <si>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</si>
  <si>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</si>
  <si>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</si>
  <si>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</si>
  <si>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</si>
  <si>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</si>
  <si>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</si>
  <si>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</si>
  <si>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</si>
  <si>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</si>
  <si>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</si>
  <si>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</si>
  <si>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</si>
  <si>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</si>
  <si>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</si>
  <si>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</si>
  <si>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</si>
  <si>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</si>
  <si>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</si>
  <si>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</si>
  <si>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</si>
  <si>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</si>
  <si>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</si>
  <si>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</si>
  <si>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</si>
  <si>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</si>
  <si>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</si>
  <si>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</si>
  <si>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</si>
  <si>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</si>
  <si>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</si>
  <si>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</si>
  <si>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</si>
  <si>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</si>
  <si>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</si>
  <si>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</si>
  <si>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</si>
  <si>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</si>
  <si>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</si>
  <si>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</si>
  <si>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</si>
  <si>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</si>
  <si>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</si>
  <si>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</si>
  <si>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</si>
  <si>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</si>
  <si>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</si>
  <si>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</si>
  <si>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</si>
  <si>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</si>
  <si>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</si>
  <si>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</si>
  <si>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</si>
  <si>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</si>
  <si>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</si>
  <si>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</si>
  <si>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</si>
  <si>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</si>
  <si>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</si>
  <si>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</si>
  <si>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</si>
  <si>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</si>
  <si>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</si>
  <si>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</si>
  <si>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</si>
  <si>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</si>
  <si>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</si>
  <si>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</si>
  <si>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</si>
  <si>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</si>
  <si>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</si>
  <si>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</si>
  <si>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</si>
  <si>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</si>
  <si>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</si>
  <si>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</si>
  <si>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</si>
  <si>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</si>
  <si>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</si>
  <si>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</si>
  <si>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</si>
  <si>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</si>
  <si>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</si>
  <si>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</si>
  <si>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</si>
  <si>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</si>
  <si>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</si>
  <si>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</si>
  <si>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</si>
  <si>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</si>
  <si>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</si>
  <si>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</si>
  <si>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</si>
  <si>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</si>
  <si>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</si>
  <si>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</si>
  <si>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</si>
  <si>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</si>
  <si>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</si>
  <si>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</si>
  <si>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</si>
  <si>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</si>
  <si>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</si>
  <si>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</si>
  <si>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</si>
  <si>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</si>
  <si>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</si>
  <si>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</si>
  <si>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</si>
  <si>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</si>
  <si>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</si>
  <si>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</si>
  <si>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</si>
  <si>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</si>
  <si>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</si>
  <si>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</si>
  <si>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</si>
  <si>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</si>
  <si>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</si>
  <si>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</si>
  <si>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</si>
  <si>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</si>
  <si>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</si>
  <si>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</si>
  <si>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</si>
  <si>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</si>
  <si>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</si>
  <si>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</si>
  <si>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</si>
  <si>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</si>
  <si>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</si>
  <si>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</si>
  <si>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</si>
  <si>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</si>
  <si>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</si>
  <si>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</si>
  <si>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</si>
  <si>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</si>
  <si>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</si>
  <si>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</si>
  <si>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</si>
  <si>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</si>
  <si>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</si>
  <si>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</si>
  <si>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</si>
  <si>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</si>
  <si>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</si>
  <si>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</si>
  <si>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</si>
  <si>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</si>
  <si>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</si>
  <si>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</si>
  <si>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</si>
  <si>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</si>
  <si>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</si>
  <si>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</si>
  <si>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</si>
  <si>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</si>
  <si>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</si>
  <si>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</si>
  <si>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</si>
  <si>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</si>
  <si>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</si>
  <si>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</si>
  <si>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</si>
  <si>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</si>
  <si>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</si>
  <si>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</si>
  <si>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</si>
  <si>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</si>
  <si>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</si>
  <si>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</si>
  <si>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</si>
  <si>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</si>
  <si>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</si>
  <si>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</si>
  <si>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</si>
  <si>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</si>
  <si>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</si>
  <si>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</si>
  <si>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</si>
  <si>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</si>
  <si>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</si>
  <si>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</si>
  <si>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</si>
  <si>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</si>
  <si>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</si>
  <si>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</si>
  <si>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</si>
  <si>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</si>
  <si>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</si>
  <si>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</si>
  <si>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</si>
  <si>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</si>
  <si>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</si>
  <si>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</si>
  <si>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</si>
  <si>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</si>
  <si>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</si>
  <si>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</si>
  <si>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</si>
  <si>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</si>
  <si>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</si>
  <si>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</si>
  <si>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</si>
  <si>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</si>
  <si>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</si>
  <si>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</si>
  <si>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</si>
  <si>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</si>
  <si>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</si>
  <si>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</si>
  <si>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</si>
  <si>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</si>
  <si>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</si>
  <si>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</si>
  <si>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</si>
  <si>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</si>
  <si>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</si>
  <si>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</si>
  <si>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</si>
  <si>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</si>
  <si>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</si>
  <si>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</si>
  <si>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</si>
  <si>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</si>
  <si>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</si>
  <si>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</si>
  <si>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</si>
  <si>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</si>
  <si>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</si>
  <si>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</si>
  <si>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</si>
  <si>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</si>
  <si>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</si>
  <si>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</si>
  <si>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</si>
  <si>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</si>
  <si>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</si>
  <si>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</si>
  <si>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</si>
  <si>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</si>
  <si>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</si>
  <si>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</si>
  <si>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</si>
  <si>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</si>
  <si>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</si>
  <si>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</si>
  <si>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</si>
  <si>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</si>
  <si>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</si>
  <si>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</si>
  <si>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</si>
  <si>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</si>
  <si>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</si>
  <si>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</si>
  <si>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</si>
  <si>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</si>
  <si>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</si>
  <si>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</si>
  <si>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</si>
  <si>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</si>
  <si>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</si>
  <si>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</si>
  <si>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</si>
  <si>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</si>
  <si>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</si>
  <si>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</si>
  <si>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</si>
  <si>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</si>
  <si>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</si>
  <si>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</si>
  <si>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</si>
  <si>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</si>
  <si>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</si>
  <si>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</si>
  <si>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</si>
  <si>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</si>
  <si>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</si>
  <si>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</si>
  <si>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</si>
  <si>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</si>
  <si>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</si>
  <si>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</si>
  <si>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</si>
  <si>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</si>
  <si>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</si>
  <si>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</si>
  <si>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</si>
  <si>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</si>
  <si>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</si>
  <si>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</si>
  <si>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</si>
  <si>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</si>
  <si>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</si>
  <si>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</si>
  <si>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</si>
  <si>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</si>
  <si>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</si>
  <si>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</si>
  <si>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</si>
  <si>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</si>
  <si>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</si>
  <si>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</si>
  <si>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</si>
  <si>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</si>
  <si>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</si>
  <si>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</si>
  <si>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</si>
  <si>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</si>
  <si>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</si>
  <si>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</si>
  <si>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</si>
  <si>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</si>
  <si>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</si>
  <si>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</si>
  <si>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</si>
  <si>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</si>
  <si>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</si>
  <si>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</si>
  <si>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</si>
  <si>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</si>
  <si>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</si>
  <si>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</si>
  <si>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</si>
  <si>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</si>
  <si>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</si>
  <si>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</si>
  <si>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</si>
  <si>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</si>
  <si>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</si>
  <si>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</si>
  <si>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</si>
  <si>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</si>
  <si>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</si>
  <si>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</si>
  <si>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</si>
  <si>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</si>
  <si>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</si>
  <si>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</si>
  <si>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</si>
  <si>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</si>
  <si>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</si>
  <si>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</si>
  <si>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</si>
  <si>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</si>
  <si>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</si>
  <si>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</si>
  <si>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</si>
  <si>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</si>
  <si>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</si>
  <si>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</si>
  <si>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</si>
  <si>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</si>
  <si>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</si>
  <si>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</si>
  <si>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</si>
  <si>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</si>
  <si>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</si>
  <si>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</si>
  <si>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</si>
  <si>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</si>
  <si>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</si>
  <si>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</si>
  <si>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</si>
  <si>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</si>
  <si>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</si>
  <si>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</si>
  <si>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</si>
  <si>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</si>
  <si>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</si>
  <si>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</si>
  <si>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</si>
  <si>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</si>
  <si>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</si>
  <si>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</si>
  <si>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</si>
  <si>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</si>
  <si>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</si>
  <si>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</si>
  <si>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</si>
  <si>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</si>
  <si>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</si>
  <si>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</si>
  <si>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</si>
  <si>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</si>
  <si>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</si>
  <si>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</si>
  <si>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</si>
  <si>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</si>
  <si>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</si>
  <si>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</si>
  <si>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</si>
  <si>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</si>
  <si>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</si>
  <si>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</si>
  <si>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</si>
  <si>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</si>
  <si>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</si>
  <si>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</si>
  <si>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</si>
  <si>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</si>
  <si>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</si>
  <si>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</si>
  <si>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</si>
  <si>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</si>
  <si>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</si>
  <si>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</si>
  <si>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</si>
  <si>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</si>
  <si>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</si>
  <si>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</si>
  <si>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</si>
  <si>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</si>
  <si>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</si>
  <si>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</si>
  <si>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</si>
  <si>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</si>
  <si>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</si>
  <si>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</si>
  <si>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</si>
  <si>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</si>
  <si>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</si>
  <si>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</si>
  <si>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</si>
  <si>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</si>
  <si>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</si>
  <si>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</si>
  <si>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</si>
  <si>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</si>
  <si>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</si>
  <si>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</si>
  <si>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</si>
  <si>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</si>
  <si>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</si>
  <si>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</si>
  <si>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</si>
  <si>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</si>
  <si>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</si>
  <si>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</si>
  <si>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</si>
  <si>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</si>
  <si>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</si>
  <si>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</si>
  <si>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</si>
  <si>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</si>
  <si>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</si>
  <si>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</si>
  <si>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</si>
  <si>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</si>
  <si>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</si>
  <si>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</si>
  <si>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</si>
  <si>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</si>
  <si>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</si>
  <si>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</si>
  <si>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</si>
  <si>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</si>
  <si>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</si>
  <si>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</si>
  <si>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</si>
  <si>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</si>
  <si>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</si>
  <si>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</si>
  <si>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</si>
  <si>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</si>
  <si>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</si>
  <si>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</si>
  <si>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</si>
  <si>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</si>
  <si>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</si>
  <si>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</si>
  <si>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</si>
  <si>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</si>
  <si>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</si>
  <si>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</si>
  <si>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</si>
  <si>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</si>
  <si>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</si>
  <si>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</si>
  <si>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</si>
  <si>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</si>
  <si>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</si>
  <si>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</si>
  <si>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</si>
  <si>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</si>
  <si>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</si>
  <si>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</si>
  <si>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</si>
  <si>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</si>
  <si>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</si>
  <si>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</si>
  <si>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</si>
  <si>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</si>
  <si>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</si>
  <si>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</si>
  <si>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</si>
  <si>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</si>
  <si>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</si>
  <si>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</si>
  <si>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</si>
  <si>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</si>
  <si>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</si>
  <si>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</si>
  <si>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</si>
  <si>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</si>
  <si>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</si>
  <si>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</si>
  <si>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</si>
  <si>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</si>
  <si>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</si>
  <si>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</si>
  <si>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</si>
  <si>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</si>
  <si>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</si>
  <si>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</si>
  <si>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</si>
  <si>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</si>
  <si>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</si>
  <si>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</si>
  <si>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</si>
  <si>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</si>
  <si>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</si>
  <si>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</si>
  <si>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</si>
  <si>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</si>
  <si>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</si>
  <si>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</si>
  <si>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</si>
  <si>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</si>
  <si>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</si>
  <si>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</si>
  <si>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</si>
  <si>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</si>
  <si>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</si>
  <si>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</si>
  <si>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</si>
  <si>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</si>
  <si>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</si>
  <si>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</si>
  <si>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</si>
  <si>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</si>
  <si>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</si>
  <si>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</si>
  <si>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</si>
  <si>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</si>
  <si>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</si>
  <si>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</si>
  <si>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</si>
  <si>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</si>
  <si>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</si>
  <si>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</si>
  <si>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</si>
  <si>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</si>
  <si>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</si>
  <si>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</si>
  <si>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</si>
  <si>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</si>
  <si>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</si>
  <si>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</si>
  <si>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</si>
  <si>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</si>
  <si>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</si>
  <si>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</si>
  <si>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</si>
  <si>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</si>
  <si>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</si>
  <si>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</si>
  <si>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</si>
  <si>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</si>
  <si>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</si>
  <si>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</si>
  <si>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</si>
  <si>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</si>
  <si>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</si>
  <si>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</si>
  <si>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</si>
  <si>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</si>
  <si>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</si>
  <si>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</si>
  <si>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</si>
  <si>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</si>
  <si>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</si>
  <si>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</si>
  <si>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</si>
  <si>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</si>
  <si>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</si>
  <si>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</si>
  <si>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</si>
  <si>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</si>
  <si>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</si>
  <si>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</si>
  <si>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</si>
  <si>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</si>
  <si>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</si>
  <si>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</si>
  <si>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</si>
  <si>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</si>
  <si>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</si>
  <si>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</si>
  <si>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</si>
  <si>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</si>
  <si>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</si>
  <si>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</si>
  <si>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</si>
  <si>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</si>
  <si>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</si>
  <si>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</si>
  <si>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</si>
  <si>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</si>
  <si>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</si>
  <si>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</si>
  <si>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</si>
  <si>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</si>
  <si>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</si>
  <si>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</si>
  <si>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</si>
  <si>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</si>
  <si>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</si>
  <si>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</si>
  <si>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</si>
  <si>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</si>
  <si>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</si>
  <si>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</si>
  <si>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</si>
  <si>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</si>
  <si>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</si>
  <si>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</si>
  <si>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</si>
  <si>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</si>
  <si>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</si>
  <si>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</si>
  <si>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</si>
  <si>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</si>
  <si>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</si>
  <si>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</si>
  <si>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</si>
  <si>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</si>
  <si>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</si>
  <si>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</si>
  <si>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</si>
  <si>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</si>
  <si>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</si>
  <si>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</si>
  <si>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</si>
  <si>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</si>
  <si>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</si>
  <si>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</si>
  <si>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</si>
  <si>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</si>
  <si>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</si>
  <si>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</si>
  <si>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</si>
  <si>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</si>
  <si>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</si>
  <si>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</si>
  <si>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</si>
  <si>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</si>
  <si>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</si>
  <si>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</si>
  <si>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</si>
  <si>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</si>
  <si>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</si>
  <si>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</si>
  <si>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</si>
  <si>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</si>
  <si>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</si>
  <si>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</si>
  <si>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</si>
  <si>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</si>
  <si>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</si>
  <si>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</si>
  <si>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</si>
  <si>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</si>
  <si>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</si>
  <si>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</si>
  <si>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</si>
  <si>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</si>
  <si>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</si>
  <si>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</si>
  <si>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</si>
  <si>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</si>
  <si>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</si>
  <si>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</si>
  <si>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</si>
  <si>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</si>
  <si>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</si>
  <si>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</si>
  <si>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</si>
  <si>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</si>
  <si>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</si>
  <si>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</si>
  <si>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</si>
  <si>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</si>
  <si>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</si>
  <si>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</si>
  <si>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</si>
  <si>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</si>
  <si>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</si>
  <si>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</si>
  <si>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</si>
  <si>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</si>
  <si>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</si>
  <si>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</si>
  <si>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</si>
  <si>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</si>
  <si>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</si>
  <si>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</si>
  <si>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</si>
  <si>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</si>
  <si>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</si>
  <si>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</si>
  <si>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</si>
  <si>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</si>
  <si>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</si>
  <si>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</si>
  <si>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</si>
  <si>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</si>
  <si>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</si>
  <si>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</si>
  <si>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</si>
  <si>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</si>
  <si>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</si>
  <si>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</si>
  <si>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</si>
  <si>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</si>
  <si>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</si>
  <si>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</si>
  <si>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</si>
  <si>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</si>
  <si>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</si>
  <si>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</si>
  <si>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</si>
  <si>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</si>
  <si>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</si>
  <si>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</si>
  <si>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</si>
  <si>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</si>
  <si>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</si>
  <si>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</si>
  <si>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</si>
  <si>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</si>
  <si>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</si>
  <si>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</si>
  <si>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</si>
  <si>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</si>
  <si>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</si>
  <si>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</si>
  <si>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</si>
  <si>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</si>
  <si>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</si>
  <si>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</si>
  <si>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</si>
  <si>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</si>
  <si>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</si>
  <si>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</si>
  <si>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</si>
  <si>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</si>
  <si>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</si>
  <si>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</si>
  <si>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</si>
  <si>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</si>
  <si>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</si>
  <si>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</si>
  <si>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</si>
  <si>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</si>
  <si>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</si>
  <si>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</si>
  <si>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</si>
  <si>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</si>
  <si>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</si>
  <si>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</si>
  <si>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</si>
  <si>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</si>
  <si>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</si>
  <si>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</si>
  <si>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</si>
  <si>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</si>
  <si>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</si>
  <si>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</si>
  <si>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</si>
  <si>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</si>
  <si>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</si>
  <si>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</si>
  <si>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</si>
  <si>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</si>
  <si>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</si>
  <si>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</si>
  <si>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</si>
  <si>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</si>
  <si>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</si>
  <si>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</si>
  <si>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</si>
  <si>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</si>
  <si>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</si>
  <si>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</si>
  <si>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</si>
  <si>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</si>
  <si>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</si>
  <si>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</si>
  <si>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</si>
  <si>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</si>
  <si>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</si>
  <si>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</si>
  <si>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</si>
  <si>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</si>
  <si>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</si>
  <si>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</si>
  <si>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</si>
  <si>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</si>
  <si>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</si>
  <si>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</si>
  <si>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</si>
  <si>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</si>
  <si>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</si>
  <si>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</si>
  <si>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</si>
  <si>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</si>
  <si>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</si>
  <si>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</si>
  <si>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</si>
  <si>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</si>
  <si>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</si>
  <si>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</si>
  <si>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</si>
  <si>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</si>
  <si>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</si>
  <si>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</si>
  <si>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</si>
  <si>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</si>
  <si>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</si>
  <si>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</si>
  <si>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</si>
  <si>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</si>
  <si>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</si>
  <si>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</si>
  <si>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</si>
  <si>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</si>
  <si>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</si>
  <si>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</si>
  <si>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</si>
  <si>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</si>
  <si>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</si>
  <si>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</si>
  <si>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</si>
  <si>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</si>
  <si>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</si>
  <si>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</si>
  <si>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</si>
  <si>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</si>
  <si>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</si>
  <si>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</si>
  <si>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</si>
  <si>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</si>
  <si>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</si>
  <si>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</si>
  <si>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</si>
  <si>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</si>
  <si>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</si>
  <si>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</si>
  <si>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</si>
  <si>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</si>
  <si>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</si>
  <si>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</si>
  <si>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</si>
  <si>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</si>
  <si>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</si>
  <si>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</si>
  <si>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</si>
  <si>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</si>
  <si>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</si>
  <si>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</si>
  <si>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</si>
  <si>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</si>
  <si>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</si>
  <si>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</si>
  <si>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</si>
  <si>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</si>
  <si>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</si>
  <si>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</si>
  <si>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</si>
  <si>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</si>
  <si>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</si>
  <si>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</si>
  <si>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</si>
  <si>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</si>
  <si>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</si>
  <si>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</si>
  <si>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</si>
  <si>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</si>
  <si>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</si>
  <si>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</si>
  <si>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</si>
  <si>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</si>
  <si>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</si>
  <si>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</si>
  <si>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</si>
  <si>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</si>
  <si>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</si>
  <si>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</si>
  <si>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</si>
  <si>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</si>
  <si>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</si>
  <si>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</si>
  <si>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</si>
  <si>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</si>
  <si>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</si>
  <si>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</si>
  <si>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</si>
  <si>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</si>
  <si>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</si>
  <si>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</si>
  <si>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</si>
  <si>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</si>
  <si>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</si>
  <si>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</si>
  <si>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</si>
  <si>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</si>
  <si>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</si>
  <si>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</si>
  <si>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</si>
  <si>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</si>
  <si>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</si>
  <si>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</si>
  <si>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</si>
  <si>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</si>
  <si>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</si>
  <si>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</si>
  <si>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</si>
  <si>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</si>
  <si>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</si>
  <si>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</si>
  <si>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</si>
  <si>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</si>
  <si>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</si>
  <si>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</si>
  <si>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</si>
  <si>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</si>
  <si>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</si>
  <si>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</si>
  <si>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</si>
  <si>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</si>
  <si>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</si>
  <si>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</si>
  <si>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</si>
  <si>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</si>
  <si>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</si>
  <si>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</si>
  <si>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</si>
  <si>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</si>
  <si>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</si>
  <si>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</si>
  <si>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</si>
  <si>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</si>
  <si>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</si>
  <si>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</si>
  <si>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</si>
  <si>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</si>
  <si>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</si>
  <si>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</si>
  <si>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</si>
  <si>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</si>
  <si>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</si>
  <si>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</si>
  <si>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</si>
  <si>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</si>
  <si>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</si>
  <si>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</si>
  <si>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</si>
  <si>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</si>
  <si>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</si>
  <si>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</si>
  <si>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</si>
  <si>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</si>
  <si>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</si>
  <si>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</si>
  <si>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</si>
  <si>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</si>
  <si>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</si>
  <si>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</si>
  <si>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</si>
  <si>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</si>
  <si>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</si>
  <si>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</si>
  <si>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</si>
  <si>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</si>
  <si>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</si>
  <si>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</si>
  <si>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</si>
  <si>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</si>
  <si>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</si>
  <si>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</si>
  <si>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</si>
  <si>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</si>
  <si>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</si>
  <si>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</si>
  <si>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</si>
  <si>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</si>
  <si>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</si>
  <si>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</si>
  <si>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</si>
  <si>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</si>
  <si>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</si>
  <si>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</si>
  <si>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</si>
  <si>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</si>
  <si>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</si>
  <si>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</si>
  <si>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</si>
  <si>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</si>
  <si>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</si>
  <si>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</si>
  <si>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</si>
  <si>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</si>
  <si>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</si>
  <si>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</si>
  <si>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</si>
  <si>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</si>
  <si>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</si>
  <si>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</si>
  <si>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</si>
  <si>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</si>
  <si>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</si>
  <si>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</si>
  <si>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</si>
  <si>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</si>
  <si>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</si>
  <si>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</si>
  <si>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</si>
  <si>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</si>
  <si>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</si>
  <si>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</si>
  <si>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</si>
  <si>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</si>
  <si>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</si>
  <si>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</si>
  <si>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</si>
  <si>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</si>
  <si>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</si>
  <si>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</si>
  <si>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</si>
  <si>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</si>
  <si>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</si>
  <si>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</si>
  <si>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</si>
  <si>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</si>
  <si>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</si>
  <si>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</si>
  <si>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</si>
  <si>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</si>
  <si>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</si>
  <si>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</si>
  <si>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</si>
  <si>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</si>
  <si>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</si>
  <si>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</si>
  <si>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</si>
  <si>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</si>
  <si>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</si>
  <si>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</si>
  <si>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</si>
  <si>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</si>
  <si>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</si>
  <si>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</si>
  <si>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</si>
  <si>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</si>
  <si>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</si>
  <si>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</si>
  <si>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</si>
  <si>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</si>
  <si>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</si>
  <si>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</si>
  <si>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</si>
  <si>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</si>
  <si>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</si>
  <si>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</si>
  <si>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</si>
  <si>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</si>
  <si>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</si>
  <si>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</si>
  <si>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</si>
  <si>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</si>
  <si>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</si>
  <si>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</si>
  <si>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</si>
  <si>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</si>
  <si>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</si>
  <si>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</si>
  <si>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</si>
  <si>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</si>
  <si>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</si>
  <si>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</si>
  <si>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</si>
  <si>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</si>
  <si>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</si>
  <si>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</si>
  <si>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</si>
  <si>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</si>
  <si>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</si>
  <si>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</si>
  <si>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</si>
  <si>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</si>
  <si>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</si>
  <si>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</si>
  <si>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</si>
  <si>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</si>
  <si>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</si>
  <si>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</si>
  <si>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</si>
  <si>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</si>
  <si>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</si>
  <si>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</si>
  <si>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</si>
  <si>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</si>
  <si>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</si>
  <si>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</si>
  <si>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</si>
  <si>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</si>
  <si>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</si>
  <si>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</si>
  <si>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</si>
  <si>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</si>
  <si>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</si>
  <si>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</si>
  <si>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</si>
  <si>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</si>
  <si>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</si>
  <si>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</si>
  <si>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</si>
  <si>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</si>
  <si>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</si>
  <si>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</si>
  <si>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</si>
  <si>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</si>
  <si>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</si>
  <si>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</si>
  <si>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</si>
  <si>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</si>
  <si>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</si>
  <si>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</si>
  <si>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</si>
  <si>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</si>
  <si>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</si>
  <si>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</si>
  <si>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</si>
  <si>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</si>
  <si>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</si>
  <si>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</si>
  <si>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</si>
  <si>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</si>
  <si>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</si>
  <si>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</si>
  <si>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</si>
  <si>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</si>
  <si>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</si>
  <si>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</si>
  <si>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</si>
  <si>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</si>
  <si>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</si>
  <si>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</si>
  <si>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</si>
  <si>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</si>
  <si>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</si>
  <si>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</si>
  <si>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</si>
  <si>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</si>
  <si>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</si>
  <si>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</si>
  <si>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</si>
  <si>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</si>
  <si>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</si>
  <si>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</si>
  <si>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</si>
  <si>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</si>
  <si>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</si>
  <si>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</si>
  <si>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</si>
  <si>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</si>
  <si>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</si>
  <si>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</si>
  <si>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</si>
  <si>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</si>
  <si>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</si>
  <si>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</si>
  <si>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</si>
  <si>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</si>
  <si>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</si>
  <si>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</si>
  <si>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</si>
  <si>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</si>
  <si>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</si>
  <si>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</si>
  <si>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</si>
  <si>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</si>
  <si>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</si>
  <si>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</si>
  <si>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</si>
  <si>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</si>
  <si>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</si>
  <si>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</si>
  <si>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</si>
  <si>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</si>
  <si>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</si>
  <si>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</si>
  <si>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</si>
  <si>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</si>
  <si>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</si>
  <si>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</si>
  <si>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</si>
  <si>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</si>
  <si>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</si>
  <si>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</si>
  <si>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</si>
  <si>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</si>
  <si>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</si>
  <si>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</si>
  <si>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</si>
  <si>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</si>
  <si>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</si>
  <si>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</si>
  <si>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</si>
  <si>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</si>
  <si>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</si>
  <si>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</si>
  <si>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</si>
  <si>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</si>
  <si>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</si>
  <si>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</si>
  <si>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</si>
  <si>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</si>
  <si>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</si>
  <si>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</si>
  <si>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</si>
  <si>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</si>
  <si>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</si>
  <si>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</si>
  <si>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</si>
  <si>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</si>
  <si>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</si>
  <si>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</si>
  <si>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</si>
  <si>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</si>
  <si>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</si>
  <si>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</si>
  <si>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</si>
  <si>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</si>
  <si>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</si>
  <si>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</si>
  <si>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</si>
  <si>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</si>
  <si>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</si>
  <si>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</si>
  <si>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</si>
  <si>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</si>
  <si>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</si>
  <si>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</si>
  <si>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</si>
  <si>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</si>
  <si>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</si>
  <si>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</si>
  <si>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</si>
  <si>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</si>
  <si>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</si>
  <si>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</si>
  <si>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</si>
  <si>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</si>
  <si>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</si>
  <si>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</si>
  <si>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</si>
  <si>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</si>
  <si>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</si>
  <si>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</si>
  <si>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</si>
  <si>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</si>
  <si>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</si>
  <si>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</si>
  <si>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</si>
  <si>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</si>
  <si>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</si>
  <si>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</si>
  <si>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</si>
  <si>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</si>
  <si>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</si>
  <si>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</si>
  <si>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</si>
  <si>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</si>
  <si>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</si>
  <si>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</si>
  <si>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</si>
  <si>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</si>
  <si>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</si>
  <si>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</si>
  <si>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</si>
  <si>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</si>
  <si>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</si>
  <si>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</si>
  <si>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</si>
  <si>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</si>
  <si>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</si>
  <si>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</si>
  <si>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</si>
  <si>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</si>
  <si>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</si>
  <si>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</si>
  <si>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</si>
  <si>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</si>
  <si>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</si>
  <si>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</si>
  <si>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</si>
  <si>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</si>
  <si>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</si>
  <si>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</si>
  <si>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</si>
  <si>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</si>
  <si>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</si>
  <si>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</si>
  <si>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</si>
  <si>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</si>
  <si>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</si>
  <si>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</si>
  <si>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</si>
  <si>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</si>
  <si>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</si>
  <si>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</si>
  <si>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</si>
  <si>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</si>
  <si>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</si>
  <si>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</si>
  <si>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</si>
  <si>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</si>
  <si>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</si>
  <si>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</si>
  <si>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</si>
  <si>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</si>
  <si>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</si>
  <si>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</si>
  <si>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</si>
  <si>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</si>
  <si>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</si>
  <si>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</si>
  <si>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</si>
  <si>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</si>
  <si>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</si>
  <si>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</si>
  <si>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</si>
  <si>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</si>
  <si>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</si>
  <si>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</si>
  <si>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</si>
  <si>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</si>
  <si>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</si>
  <si>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</si>
  <si>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</si>
  <si>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</si>
  <si>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</si>
  <si>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</si>
  <si>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</si>
  <si>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</si>
  <si>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</si>
  <si>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</si>
  <si>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</si>
  <si>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</si>
  <si>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</si>
  <si>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</si>
  <si>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</si>
  <si>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</si>
  <si>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</si>
  <si>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</si>
  <si>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</si>
  <si>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</si>
  <si>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</si>
  <si>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</si>
  <si>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</si>
  <si>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</si>
  <si>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</si>
  <si>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</si>
  <si>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</si>
  <si>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</si>
  <si>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</si>
  <si>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</si>
  <si>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</si>
  <si>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</si>
  <si>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</si>
  <si>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</si>
  <si>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</si>
  <si>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</si>
  <si>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</si>
  <si>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</si>
  <si>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</si>
  <si>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</si>
  <si>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</si>
  <si>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</si>
  <si>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</si>
  <si>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</si>
  <si>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</si>
  <si>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</si>
  <si>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</si>
  <si>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</si>
  <si>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</si>
  <si>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</si>
  <si>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</si>
  <si>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</si>
  <si>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</si>
  <si>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</si>
  <si>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</si>
  <si>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</si>
  <si>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</si>
  <si>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</si>
  <si>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</si>
  <si>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</si>
  <si>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</si>
  <si>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</si>
  <si>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</si>
  <si>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</si>
  <si>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</si>
  <si>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</si>
  <si>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</si>
  <si>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</si>
  <si>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</si>
  <si>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</si>
  <si>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</si>
  <si>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</si>
  <si>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</si>
  <si>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</si>
  <si>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</si>
  <si>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</si>
  <si>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</si>
  <si>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</si>
  <si>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</si>
  <si>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</si>
  <si>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</si>
  <si>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</si>
  <si>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</si>
  <si>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</si>
  <si>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</si>
  <si>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</si>
  <si>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</si>
  <si>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</si>
  <si>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</si>
  <si>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</si>
  <si>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</si>
  <si>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</si>
  <si>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</si>
  <si>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</si>
  <si>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</si>
  <si>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</si>
  <si>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</si>
  <si>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</si>
  <si>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</si>
  <si>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</si>
  <si>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</si>
  <si>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</si>
  <si>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</si>
  <si>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</si>
  <si>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</si>
  <si>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</si>
  <si>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</si>
  <si>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</si>
  <si>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</si>
  <si>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</si>
  <si>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</si>
  <si>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</si>
  <si>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</si>
  <si>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</si>
  <si>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</si>
  <si>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</si>
  <si>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</si>
  <si>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</si>
  <si>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</si>
  <si>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</si>
  <si>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</si>
  <si>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</si>
  <si>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</si>
  <si>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</si>
  <si>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</si>
  <si>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</si>
  <si>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</si>
  <si>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</si>
  <si>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</si>
  <si>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</si>
  <si>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</si>
  <si>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</si>
  <si>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</si>
  <si>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</si>
  <si>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</si>
  <si>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</si>
  <si>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</si>
  <si>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</si>
  <si>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</si>
  <si>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</si>
  <si>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</si>
  <si>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</si>
  <si>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</si>
  <si>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</si>
  <si>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</si>
  <si>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</si>
  <si>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</si>
  <si>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</si>
  <si>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</si>
  <si>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</si>
  <si>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</si>
  <si>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</si>
  <si>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</si>
  <si>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</si>
  <si>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</si>
  <si>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</si>
  <si>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</si>
  <si>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</si>
  <si>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</si>
  <si>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</si>
  <si>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</si>
  <si>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</si>
  <si>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</si>
  <si>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</si>
  <si>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</si>
  <si>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</si>
  <si>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</si>
  <si>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</si>
  <si>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</si>
  <si>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</si>
  <si>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</si>
  <si>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</si>
  <si>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</si>
  <si>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</si>
  <si>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</si>
  <si>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</si>
  <si>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</si>
  <si>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</si>
  <si>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</si>
  <si>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</si>
  <si>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</si>
  <si>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</si>
  <si>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</si>
  <si>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</si>
  <si>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</si>
  <si>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</si>
  <si>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</si>
  <si>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</si>
  <si>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</si>
  <si>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</si>
  <si>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</si>
  <si>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</si>
  <si>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</si>
  <si>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</si>
  <si>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</si>
  <si>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</si>
  <si>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</si>
  <si>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</si>
  <si>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</si>
  <si>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</si>
  <si>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</si>
  <si>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</si>
  <si>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</si>
  <si>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</si>
  <si>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</si>
  <si>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</si>
  <si>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</si>
  <si>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</si>
  <si>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</si>
  <si>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</si>
  <si>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</si>
  <si>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</si>
  <si>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</si>
  <si>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</si>
  <si>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</si>
  <si>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</si>
  <si>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</si>
  <si>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</si>
  <si>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</si>
  <si>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</si>
  <si>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</si>
  <si>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</si>
  <si>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</si>
  <si>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</si>
  <si>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</si>
  <si>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</si>
  <si>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</si>
  <si>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</si>
  <si>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</si>
  <si>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</si>
  <si>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</si>
  <si>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</si>
  <si>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</si>
  <si>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</si>
  <si>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</si>
  <si>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</si>
  <si>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</si>
  <si>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</si>
  <si>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</si>
  <si>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</si>
  <si>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</si>
  <si>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</si>
  <si>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</si>
  <si>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</si>
  <si>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</si>
  <si>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</si>
  <si>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</si>
  <si>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</si>
  <si>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</si>
  <si>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</si>
  <si>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</si>
  <si>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</si>
  <si>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</si>
  <si>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</si>
  <si>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</si>
  <si>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</si>
  <si>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</si>
  <si>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</si>
  <si>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</si>
  <si>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</si>
  <si>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</si>
  <si>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</si>
  <si>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</si>
  <si>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</si>
  <si>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</si>
  <si>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</si>
  <si>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</si>
  <si>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</si>
  <si>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</si>
  <si>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</si>
  <si>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</si>
  <si>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</si>
  <si>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</si>
  <si>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</si>
  <si>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</si>
  <si>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</si>
  <si>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</si>
  <si>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</si>
  <si>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</si>
  <si>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</si>
  <si>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</si>
  <si>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</si>
  <si>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</si>
  <si>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</si>
  <si>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</si>
  <si>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</si>
  <si>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</si>
  <si>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</si>
  <si>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</si>
  <si>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</si>
  <si>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</si>
  <si>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</si>
  <si>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</si>
  <si>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</si>
  <si>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</si>
  <si>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</si>
  <si>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</si>
  <si>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</si>
  <si>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</si>
  <si>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</si>
  <si>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</si>
  <si>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</si>
  <si>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</si>
  <si>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</si>
  <si>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</si>
  <si>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</si>
  <si>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</si>
  <si>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</si>
  <si>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</si>
  <si>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</si>
  <si>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</si>
  <si>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</si>
  <si>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</si>
  <si>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</si>
  <si>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</si>
  <si>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</si>
  <si>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</si>
  <si>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</si>
  <si>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</si>
  <si>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</si>
  <si>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</si>
  <si>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</si>
  <si>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</si>
  <si>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</si>
  <si>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</si>
  <si>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</si>
  <si>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</si>
  <si>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</si>
  <si>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</si>
  <si>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</si>
  <si>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</si>
  <si>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</si>
  <si>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</si>
  <si>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</si>
  <si>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</si>
  <si>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</si>
  <si>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</si>
  <si>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</si>
  <si>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</si>
  <si>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</si>
  <si>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</si>
  <si>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</si>
  <si>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</si>
  <si>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</si>
  <si>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</si>
  <si>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</si>
  <si>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</si>
  <si>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</si>
  <si>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</si>
  <si>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</si>
  <si>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</si>
  <si>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</si>
  <si>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</si>
  <si>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</si>
  <si>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</si>
  <si>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</si>
  <si>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</si>
  <si>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</si>
  <si>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</si>
  <si>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</si>
  <si>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</si>
  <si>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</si>
  <si>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</si>
  <si>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</si>
  <si>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</si>
  <si>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</si>
  <si>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</si>
  <si>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</si>
  <si>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</si>
  <si>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</si>
  <si>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</si>
  <si>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</si>
  <si>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</si>
  <si>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</si>
  <si>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</si>
  <si>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</si>
  <si>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</si>
  <si>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</si>
  <si>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</si>
  <si>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</si>
  <si>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</si>
  <si>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</si>
  <si>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</si>
  <si>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</si>
  <si>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</si>
  <si>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</si>
  <si>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</si>
  <si>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</si>
  <si>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</si>
  <si>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</si>
  <si>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</si>
  <si>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</si>
  <si>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</si>
  <si>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</si>
  <si>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</si>
  <si>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</si>
  <si>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</si>
  <si>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</si>
  <si>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</si>
  <si>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</si>
  <si>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</si>
  <si>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</si>
  <si>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</si>
  <si>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</si>
  <si>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</si>
  <si>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</si>
  <si>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</si>
  <si>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</si>
  <si>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</si>
  <si>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</si>
  <si>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</si>
  <si>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</si>
  <si>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</si>
  <si>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</si>
  <si>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</si>
  <si>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</si>
  <si>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</si>
  <si>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</si>
  <si>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</si>
  <si>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</si>
  <si>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</si>
  <si>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</si>
  <si>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</si>
  <si>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</si>
  <si>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</si>
  <si>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</si>
  <si>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</si>
  <si>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</si>
  <si>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</si>
  <si>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</si>
  <si>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</si>
  <si>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</si>
  <si>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</si>
  <si>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</si>
  <si>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</si>
  <si>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</si>
  <si>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</si>
  <si>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</si>
  <si>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</si>
  <si>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</si>
  <si>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</si>
  <si>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</si>
  <si>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</si>
  <si>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</si>
  <si>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</si>
  <si>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</si>
  <si>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</si>
  <si>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</si>
  <si>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</si>
  <si>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</si>
  <si>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</si>
  <si>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</si>
  <si>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</si>
  <si>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</si>
  <si>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</si>
  <si>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</si>
  <si>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</si>
  <si>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</si>
  <si>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</si>
  <si>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</si>
  <si>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</si>
  <si>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</si>
  <si>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</si>
  <si>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</si>
  <si>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</si>
  <si>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</si>
  <si>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</si>
  <si>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</si>
  <si>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</si>
  <si>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</si>
  <si>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</si>
  <si>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</si>
  <si>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</si>
  <si>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</si>
  <si>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</si>
  <si>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</si>
  <si>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</si>
  <si>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</si>
  <si>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</si>
  <si>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</si>
  <si>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</si>
  <si>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</si>
  <si>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</si>
  <si>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</si>
  <si>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</si>
  <si>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</si>
  <si>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</si>
  <si>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</si>
  <si>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</si>
  <si>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</si>
  <si>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</si>
  <si>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</si>
  <si>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</si>
  <si>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</si>
  <si>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</si>
  <si>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</si>
  <si>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</si>
  <si>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</si>
  <si>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</si>
  <si>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</si>
  <si>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</si>
  <si>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</si>
  <si>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</si>
  <si>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</si>
  <si>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</si>
  <si>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</si>
  <si>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</si>
  <si>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</si>
  <si>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</si>
  <si>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</si>
  <si>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</si>
  <si>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</si>
  <si>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</si>
  <si>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</si>
  <si>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</si>
  <si>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</si>
  <si>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</si>
  <si>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</si>
  <si>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</si>
  <si>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</si>
  <si>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</si>
  <si>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</si>
  <si>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</si>
  <si>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</si>
  <si>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</si>
  <si>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</si>
  <si>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</si>
  <si>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</si>
  <si>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</si>
  <si>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</si>
  <si>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</si>
  <si>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</si>
  <si>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</si>
  <si>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</si>
  <si>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</si>
  <si>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</si>
  <si>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</si>
  <si>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</si>
  <si>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</si>
  <si>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</si>
  <si>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</si>
  <si>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</si>
  <si>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</si>
  <si>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</si>
  <si>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</si>
  <si>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</si>
  <si>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</si>
  <si>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</si>
  <si>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</si>
  <si>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</si>
  <si>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</si>
  <si>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</si>
  <si>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</si>
  <si>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</si>
  <si>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</si>
  <si>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</si>
  <si>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</si>
  <si>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</si>
  <si>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</si>
  <si>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</si>
  <si>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</si>
  <si>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</si>
  <si>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</si>
  <si>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</si>
  <si>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</si>
  <si>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</si>
  <si>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</si>
  <si>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</si>
  <si>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</si>
  <si>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</si>
  <si>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</si>
  <si>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</si>
  <si>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</si>
  <si>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</si>
  <si>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</si>
  <si>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</si>
  <si>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</si>
  <si>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</si>
  <si>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</si>
  <si>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</si>
  <si>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</si>
  <si>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</si>
  <si>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</si>
  <si>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</si>
  <si>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</si>
  <si>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</si>
  <si>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</si>
  <si>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</si>
  <si>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</si>
  <si>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</si>
  <si>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</si>
  <si>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</si>
  <si>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</si>
  <si>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</si>
  <si>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</si>
  <si>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</si>
  <si>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</si>
  <si>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</si>
  <si>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</si>
  <si>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</si>
  <si>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</si>
  <si>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</si>
  <si>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</si>
  <si>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</si>
  <si>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</si>
  <si>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</si>
  <si>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</si>
  <si>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</si>
  <si>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</si>
  <si>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</si>
  <si>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</si>
  <si>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</si>
  <si>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</si>
  <si>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</si>
  <si>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</si>
  <si>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</si>
  <si>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</si>
  <si>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</si>
  <si>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</si>
  <si>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</si>
  <si>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</si>
  <si>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</si>
  <si>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</si>
  <si>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</si>
  <si>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</si>
  <si>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</si>
  <si>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</si>
  <si>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</si>
  <si>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</si>
  <si>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</si>
  <si>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</si>
  <si>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</si>
  <si>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</si>
  <si>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</si>
  <si>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</si>
  <si>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</si>
  <si>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</si>
  <si>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</si>
  <si>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</si>
  <si>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</si>
  <si>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</si>
  <si>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</si>
  <si>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</si>
  <si>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</si>
  <si>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</si>
  <si>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</si>
  <si>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</si>
  <si>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</si>
  <si>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</si>
  <si>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</si>
  <si>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</si>
  <si>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</si>
  <si>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</si>
  <si>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</si>
  <si>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</si>
  <si>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</si>
  <si>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</si>
  <si>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</si>
  <si>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</si>
  <si>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</si>
  <si>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</si>
  <si>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</si>
  <si>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</si>
  <si>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</si>
  <si>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</si>
  <si>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</si>
  <si>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</si>
  <si>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</si>
  <si>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</si>
  <si>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</si>
  <si>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</si>
  <si>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</si>
  <si>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</si>
  <si>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</si>
  <si>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</si>
  <si>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</si>
  <si>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</si>
  <si>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</si>
  <si>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</si>
  <si>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</si>
  <si>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</si>
  <si>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</si>
  <si>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</si>
  <si>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</si>
  <si>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</si>
  <si>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</si>
  <si>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</si>
  <si>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</si>
  <si>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</si>
  <si>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</si>
  <si>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</si>
  <si>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</si>
  <si>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</si>
  <si>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</si>
  <si>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</si>
  <si>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</si>
  <si>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</si>
  <si>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</si>
  <si>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</si>
  <si>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</si>
  <si>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</si>
  <si>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</si>
  <si>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</si>
  <si>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</si>
  <si>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</si>
  <si>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</si>
  <si>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</si>
  <si>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</si>
  <si>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</si>
  <si>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</si>
  <si>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</si>
  <si>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</si>
  <si>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</si>
  <si>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</si>
  <si>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</si>
  <si>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</si>
  <si>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</si>
  <si>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</si>
  <si>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</si>
  <si>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</si>
  <si>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</si>
  <si>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</si>
  <si>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</si>
  <si>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</si>
  <si>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</si>
  <si>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</si>
  <si>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</si>
  <si>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</si>
  <si>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</si>
  <si>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</si>
  <si>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</si>
  <si>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</si>
  <si>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</si>
  <si>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</si>
  <si>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</si>
  <si>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</si>
  <si>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</si>
  <si>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</si>
  <si>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</si>
  <si>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</si>
  <si>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</si>
  <si>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</si>
  <si>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</si>
  <si>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</si>
  <si>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</si>
  <si>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</si>
  <si>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</si>
  <si>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</si>
  <si>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</si>
  <si>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</si>
  <si>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</si>
  <si>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</si>
  <si>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</si>
  <si>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</si>
  <si>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</si>
  <si>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</si>
  <si>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</si>
  <si>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</si>
  <si>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</si>
  <si>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</si>
  <si>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</si>
  <si>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</si>
  <si>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</si>
  <si>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</si>
  <si>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</si>
  <si>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</si>
  <si>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</si>
  <si>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</si>
  <si>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</si>
  <si>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</si>
  <si>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</si>
  <si>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</si>
  <si>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</si>
  <si>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</si>
  <si>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</si>
  <si>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</si>
  <si>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</si>
  <si>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</si>
  <si>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</si>
  <si>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</si>
  <si>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</si>
  <si>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</si>
  <si>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</si>
  <si>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</si>
  <si>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</si>
  <si>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</si>
  <si>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</si>
  <si>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</si>
  <si>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</si>
  <si>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</si>
  <si>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</si>
  <si>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</si>
  <si>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</si>
  <si>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</si>
  <si>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</si>
  <si>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</si>
  <si>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</si>
  <si>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</si>
  <si>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</si>
  <si>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</si>
  <si>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</si>
  <si>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</si>
  <si>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</si>
  <si>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</si>
  <si>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</si>
  <si>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</si>
  <si>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</si>
  <si>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</si>
  <si>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</si>
  <si>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</si>
  <si>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</si>
  <si>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</si>
  <si>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</si>
  <si>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</si>
  <si>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</si>
  <si>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</si>
  <si>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</si>
  <si>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</si>
  <si>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</si>
  <si>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</si>
  <si>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</si>
  <si>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</si>
  <si>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</si>
  <si>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</si>
  <si>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</si>
  <si>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</si>
  <si>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</si>
  <si>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</si>
  <si>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</si>
  <si>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</si>
  <si>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</si>
  <si>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</si>
  <si>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</si>
  <si>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</si>
  <si>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</si>
  <si>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</si>
  <si>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</si>
  <si>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</si>
  <si>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</si>
  <si>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</si>
  <si>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</si>
  <si>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</si>
  <si>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</si>
  <si>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</si>
  <si>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</si>
  <si>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</si>
  <si>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</si>
  <si>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</si>
  <si>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</si>
  <si>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</si>
  <si>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</si>
  <si>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</si>
  <si>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</si>
  <si>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</si>
  <si>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</si>
  <si>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</si>
  <si>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</si>
  <si>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</si>
  <si>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</si>
  <si>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</si>
  <si>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</si>
  <si>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</si>
  <si>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</si>
  <si>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</si>
  <si>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</si>
  <si>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</si>
  <si>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</si>
  <si>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</si>
  <si>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</si>
  <si>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</si>
  <si>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</si>
  <si>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</si>
  <si>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</si>
  <si>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</si>
  <si>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</si>
  <si>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</si>
  <si>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</si>
  <si>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</si>
  <si>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</si>
  <si>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</si>
  <si>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</si>
  <si>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</si>
  <si>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</si>
  <si>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</si>
  <si>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</si>
  <si>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</si>
  <si>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</si>
  <si>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</si>
  <si>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</si>
  <si>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</si>
  <si>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</si>
  <si>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</si>
  <si>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</si>
  <si>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</si>
  <si>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</si>
  <si>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</si>
  <si>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</si>
  <si>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</si>
  <si>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</si>
  <si>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</si>
  <si>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</si>
  <si>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</si>
  <si>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</si>
  <si>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</si>
  <si>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</si>
  <si>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</si>
  <si>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</si>
  <si>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</si>
  <si>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</si>
  <si>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</si>
  <si>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</si>
  <si>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</si>
  <si>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</si>
  <si>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</si>
  <si>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</si>
  <si>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</si>
  <si>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</si>
  <si>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</si>
  <si>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</si>
  <si>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</si>
  <si>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</si>
  <si>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</si>
  <si>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</si>
  <si>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</si>
  <si>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</si>
  <si>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</si>
  <si>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</si>
  <si>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</si>
  <si>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</si>
  <si>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</si>
  <si>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</si>
  <si>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</si>
  <si>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</si>
  <si>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</si>
  <si>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</si>
  <si>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</si>
  <si>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</si>
  <si>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</si>
  <si>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</si>
  <si>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</si>
  <si>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</si>
  <si>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</si>
  <si>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</si>
  <si>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</si>
  <si>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</si>
  <si>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</si>
  <si>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</si>
  <si>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</si>
  <si>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</si>
  <si>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</si>
  <si>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</si>
  <si>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</si>
  <si>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</si>
  <si>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</si>
  <si>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</si>
  <si>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</si>
  <si>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</si>
  <si>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</si>
  <si>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</si>
  <si>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</si>
  <si>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</si>
  <si>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</si>
  <si>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</si>
  <si>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</si>
  <si>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</si>
  <si>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</si>
  <si>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</si>
  <si>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</si>
  <si>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</si>
  <si>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</si>
  <si>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</si>
  <si>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</si>
  <si>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</si>
  <si>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</si>
  <si>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</si>
  <si>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</si>
  <si>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</si>
  <si>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</si>
  <si>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</si>
  <si>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</si>
  <si>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</si>
  <si>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</si>
  <si>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</si>
  <si>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</si>
  <si>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</si>
  <si>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</si>
  <si>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</si>
  <si>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</si>
  <si>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</si>
  <si>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</si>
  <si>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</si>
  <si>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</si>
  <si>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</si>
  <si>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</si>
  <si>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</si>
  <si>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</si>
  <si>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</si>
  <si>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</si>
  <si>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</si>
  <si>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</si>
  <si>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</si>
  <si>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</si>
  <si>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</si>
  <si>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</si>
  <si>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</si>
  <si>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</si>
  <si>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</si>
  <si>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</si>
  <si>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</si>
  <si>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</si>
  <si>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</si>
  <si>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</si>
  <si>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</si>
  <si>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</si>
  <si>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</si>
  <si>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</si>
  <si>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</si>
  <si>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</si>
  <si>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</si>
  <si>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</si>
  <si>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</si>
  <si>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</si>
  <si>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</si>
  <si>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</si>
  <si>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</si>
  <si>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</si>
  <si>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</si>
  <si>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</si>
  <si>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</si>
  <si>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</si>
  <si>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</si>
  <si>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</si>
  <si>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</si>
  <si>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</si>
  <si>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</si>
  <si>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</si>
  <si>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</si>
  <si>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</si>
  <si>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</si>
  <si>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</si>
  <si>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</si>
  <si>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</si>
  <si>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</si>
  <si>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</si>
  <si>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</si>
  <si>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</si>
  <si>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</si>
  <si>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</si>
  <si>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</si>
  <si>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</si>
  <si>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</si>
  <si>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</si>
  <si>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</si>
  <si>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</si>
  <si>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</si>
  <si>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</si>
  <si>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</si>
  <si>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</si>
  <si>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</si>
  <si>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</si>
  <si>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</si>
  <si>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</si>
  <si>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</si>
  <si>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</si>
  <si>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</si>
  <si>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</si>
  <si>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</si>
  <si>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</si>
  <si>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</si>
  <si>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</si>
  <si>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</si>
  <si>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</si>
  <si>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</si>
  <si>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</si>
  <si>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</si>
  <si>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</si>
  <si>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</si>
  <si>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</si>
  <si>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</si>
  <si>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</si>
  <si>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</si>
  <si>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</si>
  <si>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</si>
  <si>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</si>
  <si>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</si>
  <si>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</si>
  <si>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</si>
  <si>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</si>
  <si>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</si>
  <si>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</si>
  <si>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</si>
  <si>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</si>
  <si>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</si>
  <si>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</si>
  <si>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</si>
  <si>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</si>
  <si>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</si>
  <si>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</si>
  <si>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</si>
  <si>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</si>
  <si>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</si>
  <si>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</si>
  <si>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</si>
  <si>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</si>
  <si>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</si>
  <si>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</si>
  <si>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</si>
  <si>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</si>
  <si>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</si>
  <si>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</si>
  <si>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</si>
  <si>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</si>
  <si>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</si>
  <si>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</si>
  <si>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</si>
  <si>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</si>
  <si>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</si>
  <si>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</si>
  <si>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</si>
  <si>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</si>
  <si>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</si>
  <si>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</si>
  <si>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</si>
  <si>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</si>
  <si>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</si>
  <si>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</si>
  <si>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</si>
  <si>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</si>
  <si>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</si>
  <si>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</si>
  <si>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</si>
  <si>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</si>
  <si>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</si>
  <si>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</si>
  <si>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</si>
  <si>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</si>
  <si>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</si>
  <si>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</si>
  <si>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</si>
  <si>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</si>
  <si>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</si>
  <si>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</si>
  <si>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</si>
  <si>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</si>
  <si>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</si>
  <si>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</si>
  <si>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</si>
  <si>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</si>
  <si>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</si>
  <si>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</si>
  <si>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</si>
  <si>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</si>
  <si>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</si>
  <si>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</si>
  <si>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</si>
  <si>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</si>
  <si>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</si>
  <si>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</si>
  <si>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</si>
  <si>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</si>
  <si>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</si>
  <si>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</si>
  <si>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</si>
  <si>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</si>
  <si>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</si>
  <si>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</si>
  <si>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</si>
  <si>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</si>
  <si>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</si>
  <si>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</si>
  <si>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</si>
  <si>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</si>
  <si>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</si>
  <si>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</si>
  <si>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</si>
  <si>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</si>
  <si>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</si>
  <si>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</si>
  <si>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</si>
  <si>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</si>
  <si>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</si>
  <si>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</si>
  <si>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</si>
  <si>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</si>
  <si>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</si>
  <si>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</si>
  <si>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</si>
  <si>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</si>
  <si>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</si>
  <si>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</si>
  <si>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</si>
  <si>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</si>
  <si>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</si>
  <si>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</si>
  <si>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</si>
  <si>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</si>
  <si>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</si>
  <si>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</si>
  <si>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</si>
  <si>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</si>
  <si>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</si>
  <si>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</si>
  <si>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</si>
  <si>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</si>
  <si>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</si>
  <si>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</si>
  <si>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</si>
  <si>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</si>
  <si>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</si>
  <si>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</si>
  <si>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</si>
  <si>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</si>
  <si>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</si>
  <si>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</si>
  <si>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</si>
  <si>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</si>
  <si>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</si>
  <si>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</si>
  <si>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</si>
  <si>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</si>
  <si>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</si>
  <si>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</si>
  <si>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</si>
  <si>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</si>
  <si>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</si>
  <si>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</si>
  <si>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</si>
  <si>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</si>
  <si>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</si>
  <si>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</si>
  <si>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</si>
  <si>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</si>
  <si>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</si>
  <si>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</si>
  <si>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</si>
  <si>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</si>
  <si>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</si>
  <si>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</si>
  <si>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</si>
  <si>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</si>
  <si>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</si>
  <si>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</si>
  <si>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</si>
  <si>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</si>
  <si>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</si>
  <si>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</si>
  <si>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</si>
  <si>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</si>
  <si>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</si>
  <si>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</si>
  <si>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</si>
  <si>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</si>
  <si>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</si>
  <si>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</si>
  <si>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</si>
  <si>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</si>
  <si>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</si>
  <si>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</si>
  <si>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</si>
  <si>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</si>
  <si>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</si>
  <si>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</si>
  <si>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</si>
  <si>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</si>
  <si>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</si>
  <si>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</si>
  <si>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</si>
  <si>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</si>
  <si>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</si>
  <si>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</si>
  <si>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</si>
  <si>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</si>
  <si>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</si>
  <si>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</si>
  <si>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</si>
  <si>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</si>
  <si>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</si>
  <si>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</si>
  <si>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</si>
  <si>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</si>
  <si>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</si>
  <si>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</si>
  <si>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</si>
  <si>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</si>
  <si>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</si>
  <si>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</si>
  <si>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</si>
  <si>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</si>
  <si>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</si>
  <si>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</si>
  <si>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</si>
  <si>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</si>
  <si>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</si>
  <si>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</si>
  <si>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</si>
  <si>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</si>
  <si>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</si>
  <si>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</si>
  <si>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</si>
  <si>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</si>
  <si>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</si>
  <si>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</si>
  <si>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</si>
  <si>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</si>
  <si>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</si>
  <si>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</si>
  <si>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</si>
  <si>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</si>
  <si>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</si>
  <si>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</si>
  <si>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</si>
  <si>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</si>
  <si>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</si>
  <si>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</si>
  <si>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</si>
  <si>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</si>
  <si>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</si>
  <si>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</si>
  <si>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</si>
  <si>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</si>
  <si>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</si>
  <si>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</si>
  <si>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</si>
  <si>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</si>
  <si>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</si>
  <si>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</si>
  <si>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</si>
  <si>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</si>
  <si>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</si>
  <si>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</si>
  <si>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</si>
  <si>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</si>
  <si>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</si>
  <si>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</si>
  <si>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</si>
  <si>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</si>
  <si>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</si>
  <si>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</si>
  <si>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</si>
  <si>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</si>
  <si>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</si>
  <si>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</si>
  <si>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</si>
  <si>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</si>
  <si>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</si>
  <si>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</si>
  <si>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</si>
  <si>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</si>
  <si>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</si>
  <si>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</si>
  <si>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</si>
  <si>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</si>
  <si>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</si>
  <si>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</si>
  <si>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</si>
  <si>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</si>
  <si>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</si>
  <si>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</si>
  <si>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</si>
  <si>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</si>
  <si>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</si>
  <si>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</si>
  <si>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</si>
  <si>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</si>
  <si>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</si>
  <si>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</si>
  <si>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</si>
  <si>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</si>
  <si>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</si>
  <si>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</si>
  <si>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</si>
  <si>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</si>
  <si>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</si>
  <si>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</si>
  <si>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</si>
  <si>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</si>
  <si>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</si>
  <si>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</si>
  <si>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</si>
  <si>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</si>
  <si>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</si>
  <si>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</si>
  <si>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</si>
  <si>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</si>
  <si>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</si>
  <si>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</si>
  <si>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</si>
  <si>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</si>
  <si>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</si>
  <si>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</si>
  <si>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</si>
  <si>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</si>
  <si>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</si>
  <si>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</si>
  <si>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</si>
  <si>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</si>
  <si>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</si>
  <si>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</si>
  <si>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</si>
  <si>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</si>
  <si>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</si>
  <si>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</si>
  <si>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</si>
  <si>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</si>
  <si>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</si>
  <si>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</si>
  <si>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</si>
  <si>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</si>
  <si>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</si>
  <si>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</si>
  <si>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</si>
  <si>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</si>
  <si>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</si>
  <si>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</si>
  <si>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</si>
  <si>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</si>
  <si>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</si>
  <si>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</si>
  <si>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</si>
  <si>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</si>
  <si>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</si>
  <si>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</si>
  <si>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</si>
  <si>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</si>
  <si>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</si>
  <si>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</si>
  <si>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</si>
  <si>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</si>
  <si>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</si>
  <si>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</si>
  <si>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</si>
  <si>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</si>
  <si>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</si>
  <si>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</si>
  <si>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</si>
  <si>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</si>
  <si>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</si>
  <si>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</si>
  <si>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</si>
  <si>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</si>
  <si>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</si>
  <si>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</si>
  <si>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</si>
  <si>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</si>
  <si>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</si>
  <si>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</si>
  <si>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</si>
  <si>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</si>
  <si>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</si>
  <si>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</si>
  <si>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</si>
  <si>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</si>
  <si>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</si>
  <si>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</si>
  <si>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</si>
  <si>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</si>
  <si>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</si>
  <si>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</si>
  <si>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</si>
  <si>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</si>
  <si>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</si>
  <si>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</si>
  <si>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</si>
  <si>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</si>
  <si>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</si>
  <si>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</si>
  <si>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</si>
  <si>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</si>
  <si>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</si>
  <si>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</si>
  <si>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</si>
  <si>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</si>
  <si>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</si>
  <si>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</si>
  <si>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</si>
  <si>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</si>
  <si>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</si>
  <si>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</si>
  <si>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</si>
  <si>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</si>
  <si>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</si>
  <si>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</si>
  <si>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</si>
  <si>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</si>
  <si>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</si>
  <si>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</si>
  <si>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</si>
  <si>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</si>
  <si>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</si>
  <si>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</si>
  <si>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</si>
  <si>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</si>
  <si>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</si>
  <si>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</si>
  <si>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</si>
  <si>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</si>
  <si>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</si>
  <si>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</si>
  <si>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</si>
  <si>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</si>
  <si>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</si>
  <si>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</si>
  <si>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</si>
  <si>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</si>
  <si>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</si>
  <si>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</si>
  <si>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</si>
  <si>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</si>
  <si>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</si>
  <si>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</si>
  <si>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</si>
  <si>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</si>
  <si>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</si>
  <si>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</si>
  <si>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</si>
  <si>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</si>
  <si>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</si>
  <si>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</si>
  <si>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</si>
  <si>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</si>
  <si>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</si>
  <si>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</si>
  <si>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</si>
  <si>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</si>
  <si>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</si>
  <si>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</si>
  <si>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</si>
  <si>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</si>
  <si>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</si>
  <si>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</si>
  <si>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</si>
  <si>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</si>
  <si>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</si>
  <si>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</si>
  <si>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</si>
  <si>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</si>
  <si>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</si>
  <si>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</si>
  <si>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</si>
  <si>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</si>
  <si>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</si>
  <si>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</si>
  <si>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</si>
  <si>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</si>
  <si>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</si>
  <si>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</si>
  <si>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</si>
  <si>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</si>
  <si>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</si>
  <si>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</si>
  <si>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</si>
  <si>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</si>
  <si>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</si>
  <si>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</si>
  <si>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</si>
  <si>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</si>
  <si>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</si>
  <si>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</si>
  <si>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</si>
  <si>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</si>
  <si>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</si>
  <si>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</si>
  <si>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</si>
  <si>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</si>
  <si>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</si>
  <si>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</si>
  <si>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</si>
  <si>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</si>
  <si>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</si>
  <si>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</si>
  <si>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</si>
  <si>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</si>
  <si>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</si>
  <si>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</si>
  <si>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</si>
  <si>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</si>
  <si>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</si>
  <si>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</si>
  <si>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</si>
  <si>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</si>
  <si>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</si>
  <si>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</si>
  <si>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</si>
  <si>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</si>
  <si>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</si>
  <si>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</si>
  <si>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</si>
  <si>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</si>
  <si>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</si>
  <si>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</si>
  <si>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</si>
  <si>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</si>
  <si>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</si>
  <si>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</si>
  <si>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</si>
  <si>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</si>
  <si>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</si>
  <si>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</si>
  <si>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</si>
  <si>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</si>
  <si>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</si>
  <si>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</si>
  <si>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</si>
  <si>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</si>
  <si>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</si>
  <si>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</si>
  <si>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</si>
  <si>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</si>
  <si>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</si>
  <si>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</si>
  <si>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</si>
  <si>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</si>
  <si>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</si>
  <si>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</si>
  <si>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</si>
  <si>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</si>
  <si>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</si>
  <si>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</si>
  <si>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</si>
  <si>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</si>
  <si>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</si>
  <si>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</si>
  <si>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</si>
  <si>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</si>
  <si>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</si>
  <si>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</si>
  <si>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</si>
  <si>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</si>
  <si>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</si>
  <si>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</si>
  <si>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</si>
  <si>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</si>
  <si>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</si>
  <si>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</si>
  <si>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</si>
  <si>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</si>
  <si>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</si>
  <si>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</si>
  <si>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</si>
  <si>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</si>
  <si>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</si>
  <si>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</si>
  <si>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</si>
  <si>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</si>
  <si>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</si>
  <si>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</si>
  <si>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</si>
  <si>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</si>
  <si>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</si>
  <si>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</si>
  <si>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</si>
  <si>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</si>
  <si>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</si>
  <si>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</si>
  <si>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</si>
  <si>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</si>
  <si>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</si>
  <si>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</si>
  <si>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</si>
  <si>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</si>
  <si>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</si>
  <si>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</si>
  <si>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</si>
  <si>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</si>
  <si>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</si>
  <si>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</si>
  <si>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</si>
  <si>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</si>
  <si>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</si>
  <si>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</si>
  <si>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</si>
  <si>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</si>
  <si>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</si>
  <si>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</si>
  <si>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</si>
  <si>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</si>
  <si>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</si>
  <si>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</si>
  <si>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</si>
  <si>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</si>
  <si>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</si>
  <si>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</si>
  <si>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</si>
  <si>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</si>
  <si>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</si>
  <si>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</si>
  <si>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</si>
  <si>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</si>
  <si>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</si>
  <si>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</si>
  <si>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</si>
  <si>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</si>
  <si>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</si>
  <si>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</si>
  <si>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</si>
  <si>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</si>
  <si>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</si>
  <si>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</si>
  <si>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</si>
  <si>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</si>
  <si>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</si>
  <si>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</si>
  <si>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</si>
  <si>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</si>
  <si>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</si>
  <si>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</si>
  <si>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</si>
  <si>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</si>
  <si>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</si>
  <si>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</si>
  <si>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</si>
  <si>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</si>
  <si>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</si>
  <si>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</si>
  <si>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</si>
  <si>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</si>
  <si>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</si>
  <si>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</si>
  <si>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</si>
  <si>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</si>
  <si>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</si>
  <si>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</si>
  <si>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</si>
  <si>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</si>
  <si>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</si>
  <si>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</si>
  <si>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</si>
  <si>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</si>
  <si>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</si>
  <si>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</si>
  <si>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</si>
  <si>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</si>
  <si>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</si>
  <si>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</si>
  <si>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</si>
  <si>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</si>
  <si>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</si>
  <si>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</si>
  <si>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</si>
  <si>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</si>
  <si>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</si>
  <si>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</si>
  <si>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</si>
  <si>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</si>
  <si>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</si>
  <si>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</si>
  <si>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</si>
  <si>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</si>
  <si>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</si>
  <si>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</si>
  <si>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</si>
  <si>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</si>
  <si>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</si>
  <si>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</si>
  <si>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</si>
  <si>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</si>
  <si>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</si>
  <si>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</si>
  <si>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</si>
  <si>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</si>
  <si>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</si>
  <si>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</si>
  <si>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</si>
  <si>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</si>
  <si>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</si>
  <si>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</si>
  <si>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</si>
  <si>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</si>
  <si>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</si>
  <si>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</si>
  <si>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</si>
  <si>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</si>
  <si>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</si>
  <si>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</si>
  <si>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</si>
  <si>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</si>
  <si>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</si>
  <si>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</si>
  <si>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</si>
  <si>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</si>
  <si>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</si>
  <si>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</si>
  <si>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</si>
  <si>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</si>
  <si>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</si>
  <si>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</si>
  <si>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</si>
  <si>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</si>
  <si>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</si>
  <si>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</si>
  <si>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</si>
  <si>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</si>
  <si>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</si>
  <si>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</si>
  <si>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</si>
  <si>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</si>
  <si>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</si>
  <si>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</si>
  <si>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</si>
  <si>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</si>
  <si>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</si>
  <si>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</si>
  <si>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</si>
  <si>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</si>
  <si>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</si>
  <si>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</si>
  <si>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</si>
  <si>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</si>
  <si>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</si>
  <si>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</si>
  <si>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</si>
  <si>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</si>
  <si>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</si>
  <si>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</si>
  <si>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</si>
  <si>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</si>
  <si>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</si>
  <si>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</si>
  <si>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</si>
  <si>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</si>
  <si>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</si>
  <si>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</si>
  <si>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</si>
  <si>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</si>
  <si>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</si>
  <si>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</si>
  <si>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</si>
  <si>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</si>
  <si>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</si>
  <si>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</si>
  <si>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</si>
  <si>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</si>
  <si>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</si>
  <si>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</si>
  <si>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</si>
  <si>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</si>
  <si>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</si>
  <si>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</si>
  <si>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</si>
  <si>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</si>
  <si>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</si>
  <si>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</si>
  <si>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</si>
  <si>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</si>
  <si>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</si>
  <si>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</si>
  <si>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</si>
  <si>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</si>
  <si>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</si>
  <si>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</si>
  <si>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</si>
  <si>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</si>
  <si>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</si>
  <si>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</si>
  <si>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</si>
  <si>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</si>
  <si>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</si>
  <si>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</si>
  <si>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</si>
  <si>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</si>
  <si>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</si>
  <si>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</si>
  <si>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</si>
  <si>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</si>
  <si>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</si>
  <si>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</si>
  <si>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</si>
  <si>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</si>
  <si>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</si>
  <si>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</si>
  <si>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</si>
  <si>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</si>
  <si>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</si>
  <si>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</si>
  <si>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</si>
  <si>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</si>
  <si>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</si>
  <si>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</si>
  <si>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</si>
  <si>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</si>
  <si>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</si>
  <si>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</si>
  <si>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</si>
  <si>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</si>
  <si>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</si>
  <si>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</si>
  <si>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</si>
  <si>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</si>
  <si>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</si>
  <si>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</si>
  <si>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</si>
  <si>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</si>
  <si>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</si>
  <si>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</si>
  <si>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</si>
  <si>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</si>
  <si>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</si>
  <si>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</si>
  <si>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</si>
  <si>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</si>
  <si>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</si>
  <si>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</si>
  <si>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</si>
  <si>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</si>
  <si>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</si>
  <si>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</si>
  <si>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</si>
  <si>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</si>
  <si>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</si>
  <si>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</si>
  <si>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</si>
  <si>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</si>
  <si>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</si>
  <si>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</si>
  <si>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</si>
  <si>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</si>
  <si>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</si>
  <si>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</si>
  <si>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</si>
  <si>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</si>
  <si>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</si>
  <si>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</si>
  <si>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</si>
  <si>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</si>
  <si>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</si>
  <si>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</si>
  <si>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</si>
  <si>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</si>
  <si>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</si>
  <si>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</si>
  <si>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</si>
  <si>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</si>
  <si>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</si>
  <si>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</si>
  <si>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</si>
  <si>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</si>
  <si>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</si>
  <si>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</si>
  <si>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</si>
  <si>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</si>
  <si>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</si>
  <si>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</si>
  <si>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</si>
  <si>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</si>
  <si>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</si>
  <si>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</si>
  <si>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</si>
  <si>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</si>
  <si>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</si>
  <si>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</si>
  <si>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</si>
  <si>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</si>
  <si>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</si>
  <si>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</si>
  <si>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</si>
  <si>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</si>
  <si>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</si>
  <si>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</si>
  <si>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</si>
  <si>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</si>
  <si>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</si>
  <si>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</si>
  <si>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</si>
  <si>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</si>
  <si>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</si>
  <si>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</si>
  <si>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</si>
  <si>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</si>
  <si>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</si>
  <si>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</si>
  <si>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</si>
  <si>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</si>
  <si>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</si>
  <si>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</si>
  <si>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</si>
  <si>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</si>
  <si>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</si>
  <si>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</si>
  <si>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</si>
  <si>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</si>
  <si>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</si>
  <si>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</si>
  <si>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</si>
  <si>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</si>
  <si>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</si>
  <si>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</si>
  <si>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</si>
  <si>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</si>
  <si>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</si>
  <si>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</si>
  <si>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</si>
  <si>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</si>
  <si>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</si>
  <si>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</si>
  <si>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</si>
  <si>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</si>
  <si>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</si>
  <si>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</si>
  <si>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</si>
  <si>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</si>
  <si>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</si>
  <si>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</si>
  <si>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</si>
  <si>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</si>
  <si>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</si>
  <si>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</si>
  <si>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</si>
  <si>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</si>
  <si>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</si>
  <si>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</si>
  <si>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</si>
  <si>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</si>
  <si>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</si>
  <si>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</si>
  <si>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</si>
  <si>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</si>
  <si>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</si>
  <si>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</si>
  <si>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</si>
  <si>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</si>
  <si>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</si>
  <si>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</si>
  <si>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</si>
  <si>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</si>
  <si>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</si>
  <si>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</si>
  <si>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</si>
  <si>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</si>
  <si>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</si>
  <si>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</si>
  <si>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</si>
  <si>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</si>
  <si>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</si>
  <si>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</si>
  <si>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</si>
  <si>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</si>
  <si>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</si>
  <si>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</si>
  <si>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</si>
  <si>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</si>
  <si>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</si>
  <si>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</si>
  <si>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</si>
  <si>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</si>
  <si>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</si>
  <si>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</si>
  <si>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</si>
  <si>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</si>
  <si>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</si>
  <si>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</si>
  <si>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</si>
  <si>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</si>
  <si>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</si>
  <si>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</si>
  <si>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</si>
  <si>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</si>
  <si>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</si>
  <si>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</si>
  <si>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</si>
  <si>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</si>
  <si>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</si>
  <si>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</si>
  <si>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</si>
  <si>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</si>
  <si>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</si>
  <si>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</si>
  <si>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</si>
  <si>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</si>
  <si>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</si>
  <si>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</si>
  <si>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</si>
  <si>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</si>
  <si>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</si>
  <si>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</si>
  <si>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</si>
  <si>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</si>
  <si>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</si>
  <si>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</si>
  <si>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</si>
  <si>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</si>
  <si>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</si>
  <si>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</si>
  <si>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</si>
  <si>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</si>
  <si>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</si>
  <si>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</si>
  <si>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</si>
  <si>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</si>
  <si>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</si>
  <si>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</si>
  <si>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</si>
  <si>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</si>
  <si>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</si>
  <si>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</si>
  <si>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</si>
  <si>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</si>
  <si>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</si>
  <si>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</si>
  <si>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</si>
  <si>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</si>
  <si>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</si>
  <si>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</si>
  <si>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</si>
  <si>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</si>
  <si>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</si>
  <si>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</si>
  <si>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</si>
  <si>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</si>
  <si>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</si>
  <si>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</si>
  <si>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</si>
  <si>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</si>
  <si>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</si>
  <si>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</si>
  <si>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</si>
  <si>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</si>
  <si>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</si>
  <si>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</si>
  <si>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</si>
  <si>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</si>
  <si>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</si>
  <si>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</si>
  <si>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</si>
  <si>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</si>
  <si>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</si>
  <si>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</si>
  <si>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</si>
  <si>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</si>
  <si>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</si>
  <si>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</si>
  <si>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</si>
  <si>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</si>
  <si>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</si>
  <si>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</si>
  <si>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</si>
  <si>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</si>
  <si>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</si>
  <si>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</si>
  <si>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</si>
  <si>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</si>
  <si>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</si>
  <si>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</si>
  <si>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</si>
  <si>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</si>
  <si>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</si>
  <si>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</si>
  <si>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</si>
  <si>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</si>
  <si>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</si>
  <si>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</si>
  <si>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</si>
  <si>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</si>
  <si>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</si>
  <si>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</si>
  <si>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</si>
  <si>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</si>
  <si>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</si>
  <si>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</si>
  <si>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</si>
  <si>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</si>
  <si>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</si>
  <si>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</si>
  <si>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</si>
  <si>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</si>
  <si>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</si>
  <si>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</si>
  <si>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</si>
  <si>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</si>
  <si>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</si>
  <si>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</si>
  <si>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</si>
  <si>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</si>
  <si>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</si>
  <si>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</si>
  <si>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</si>
  <si>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</si>
  <si>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</si>
  <si>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</si>
  <si>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</si>
  <si>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</si>
  <si>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</si>
  <si>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</si>
  <si>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</si>
  <si>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</si>
  <si>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</si>
  <si>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</si>
  <si>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</si>
  <si>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</si>
  <si>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</si>
  <si>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</si>
  <si>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</si>
  <si>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</si>
  <si>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</si>
  <si>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</si>
  <si>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</si>
  <si>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</si>
  <si>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</si>
  <si>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</si>
  <si>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</si>
  <si>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</si>
  <si>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</si>
  <si>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</si>
  <si>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</si>
  <si>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</si>
  <si>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</si>
  <si>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</si>
  <si>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</si>
  <si>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</si>
  <si>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</si>
  <si>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</si>
  <si>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</si>
  <si>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</si>
  <si>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</si>
  <si>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</si>
  <si>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</si>
  <si>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</si>
  <si>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</si>
  <si>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</si>
  <si>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</si>
  <si>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</si>
  <si>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</si>
  <si>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</si>
  <si>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</si>
  <si>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</si>
  <si>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</si>
  <si>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</si>
  <si>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</si>
  <si>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</si>
  <si>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</si>
  <si>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</si>
  <si>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</si>
  <si>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</si>
  <si>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</si>
  <si>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</si>
  <si>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</si>
  <si>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</si>
  <si>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</si>
  <si>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</si>
  <si>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</si>
  <si>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</si>
  <si>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</si>
  <si>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</si>
  <si>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</si>
  <si>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</si>
  <si>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</si>
  <si>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</si>
  <si>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</si>
  <si>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</si>
  <si>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</si>
  <si>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</si>
  <si>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</si>
  <si>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</si>
  <si>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</si>
  <si>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</si>
  <si>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</si>
  <si>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</si>
  <si>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</si>
  <si>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</si>
  <si>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</si>
  <si>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</si>
  <si>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</si>
  <si>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</si>
  <si>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</si>
  <si>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</si>
  <si>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</si>
  <si>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</si>
  <si>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</si>
  <si>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</si>
  <si>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</si>
  <si>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</si>
  <si>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</si>
  <si>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</si>
  <si>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</si>
  <si>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</si>
  <si>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</si>
  <si>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</si>
  <si>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</si>
  <si>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</si>
  <si>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</si>
  <si>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</si>
  <si>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</si>
  <si>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</si>
  <si>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</si>
  <si>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</si>
  <si>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</si>
  <si>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</si>
  <si>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</si>
  <si>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</si>
  <si>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</si>
  <si>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</si>
  <si>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</si>
  <si>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</si>
  <si>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</si>
  <si>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</si>
  <si>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</si>
  <si>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</si>
  <si>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</si>
  <si>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</si>
  <si>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</si>
  <si>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</si>
  <si>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</si>
  <si>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</si>
  <si>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</si>
  <si>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</si>
  <si>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</si>
  <si>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</si>
  <si>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</si>
  <si>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</si>
  <si>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</si>
  <si>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</si>
  <si>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</si>
  <si>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</si>
  <si>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</si>
  <si>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</si>
  <si>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</si>
  <si>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</si>
  <si>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</si>
  <si>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</si>
  <si>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</si>
  <si>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</si>
  <si>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</si>
  <si>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</si>
  <si>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</si>
  <si>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</si>
  <si>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</si>
  <si>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</si>
  <si>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</si>
  <si>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</si>
  <si>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</si>
  <si>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</si>
  <si>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</si>
  <si>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</si>
  <si>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</si>
  <si>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</si>
  <si>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</si>
  <si>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</si>
  <si>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</si>
  <si>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</si>
  <si>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</si>
  <si>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</si>
  <si>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</si>
  <si>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</si>
  <si>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</si>
  <si>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</si>
  <si>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</si>
  <si>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</si>
  <si>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</si>
  <si>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</si>
  <si>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</si>
  <si>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</si>
  <si>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</si>
  <si>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</si>
  <si>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</si>
  <si>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</si>
  <si>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</si>
  <si>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</si>
  <si>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</si>
  <si>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</si>
  <si>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</si>
  <si>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</si>
  <si>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</si>
  <si>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</si>
  <si>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</si>
  <si>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</si>
  <si>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</si>
  <si>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</si>
  <si>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</si>
  <si>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</si>
  <si>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</si>
  <si>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</si>
  <si>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</si>
  <si>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</si>
  <si>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</si>
  <si>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</si>
  <si>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</si>
  <si>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</si>
  <si>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</si>
  <si>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</si>
  <si>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</si>
  <si>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</si>
  <si>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</si>
  <si>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</si>
  <si>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</si>
  <si>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</si>
  <si>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</si>
  <si>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</si>
  <si>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</si>
  <si>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</si>
  <si>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</si>
  <si>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</si>
  <si>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</si>
  <si>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</si>
  <si>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</si>
  <si>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</si>
  <si>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</si>
  <si>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</si>
  <si>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</si>
  <si>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</si>
  <si>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</si>
  <si>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</si>
  <si>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</si>
  <si>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</si>
  <si>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</si>
  <si>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</si>
  <si>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</si>
  <si>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</si>
  <si>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</si>
  <si>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</si>
  <si>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</si>
  <si>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</si>
  <si>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</si>
  <si>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</si>
  <si>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</si>
  <si>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</si>
  <si>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</si>
  <si>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</si>
  <si>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</si>
  <si>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</si>
  <si>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</si>
  <si>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</si>
  <si>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</si>
  <si>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</si>
  <si>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</si>
  <si>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</si>
  <si>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</si>
  <si>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</si>
  <si>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</si>
  <si>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</si>
  <si>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</si>
  <si>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</si>
  <si>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</si>
  <si>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</si>
  <si>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</si>
  <si>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</si>
  <si>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</si>
  <si>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</si>
  <si>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</si>
  <si>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</si>
  <si>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</si>
  <si>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</si>
  <si>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</si>
  <si>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</si>
  <si>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</si>
  <si>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</si>
  <si>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</si>
  <si>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</si>
  <si>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</si>
  <si>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</si>
  <si>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</si>
  <si>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</si>
  <si>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</si>
  <si>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</si>
  <si>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</si>
  <si>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</si>
  <si>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</si>
  <si>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</si>
  <si>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</si>
  <si>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</si>
  <si>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</si>
  <si>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</si>
  <si>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</si>
  <si>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</si>
  <si>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</si>
  <si>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</si>
  <si>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</si>
  <si>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</si>
  <si>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</si>
  <si>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</si>
  <si>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</si>
  <si>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</si>
  <si>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</si>
  <si>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</si>
  <si>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</si>
  <si>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</si>
  <si>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</si>
  <si>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</si>
  <si>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</si>
  <si>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</si>
  <si>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</si>
  <si>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</si>
  <si>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</si>
  <si>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</si>
  <si>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</si>
  <si>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</si>
  <si>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</si>
  <si>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</si>
  <si>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</si>
  <si>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</si>
  <si>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</si>
  <si>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</si>
  <si>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</si>
  <si>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</si>
  <si>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</si>
  <si>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</si>
  <si>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</si>
  <si>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</si>
  <si>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</si>
  <si>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</si>
  <si>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</si>
  <si>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</si>
  <si>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</si>
  <si>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</si>
  <si>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</si>
  <si>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</si>
  <si>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</si>
  <si>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</si>
  <si>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</si>
  <si>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</si>
  <si>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</si>
  <si>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</si>
  <si>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</si>
  <si>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</si>
  <si>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</si>
  <si>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</si>
  <si>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</si>
  <si>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</si>
  <si>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</si>
  <si>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</si>
  <si>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</si>
  <si>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</si>
  <si>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</si>
  <si>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</si>
  <si>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</si>
  <si>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</si>
  <si>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</si>
  <si>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</si>
  <si>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</si>
  <si>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</si>
  <si>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</si>
  <si>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</si>
  <si>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</si>
  <si>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</si>
  <si>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</si>
  <si>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</si>
  <si>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</si>
  <si>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</si>
  <si>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</si>
  <si>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</si>
  <si>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</si>
  <si>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</si>
  <si>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</si>
  <si>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</si>
  <si>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</si>
  <si>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</si>
  <si>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</si>
  <si>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</si>
  <si>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</si>
  <si>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</si>
  <si>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</si>
  <si>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</si>
  <si>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</si>
  <si>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</si>
  <si>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</si>
  <si>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</si>
  <si>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</si>
  <si>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</si>
  <si>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</si>
  <si>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</si>
  <si>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</si>
  <si>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</si>
  <si>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</si>
  <si>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</si>
  <si>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</si>
  <si>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</si>
  <si>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</si>
  <si>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</si>
  <si>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</si>
  <si>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</si>
  <si>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</si>
  <si>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</si>
  <si>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</si>
  <si>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</si>
  <si>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</si>
  <si>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</si>
  <si>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</si>
  <si>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</si>
  <si>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</si>
  <si>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</si>
  <si>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</si>
  <si>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</si>
  <si>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</si>
  <si>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</si>
  <si>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</si>
  <si>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</si>
  <si>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</si>
  <si>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</si>
  <si>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</si>
  <si>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</si>
  <si>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</si>
  <si>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</si>
  <si>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</si>
  <si>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</si>
  <si>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</si>
  <si>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</si>
  <si>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</si>
  <si>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</si>
  <si>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</si>
  <si>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</si>
  <si>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</si>
  <si>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</si>
  <si>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</si>
  <si>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</si>
  <si>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</si>
  <si>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</si>
  <si>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</si>
  <si>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</si>
  <si>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</si>
  <si>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</si>
  <si>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</si>
  <si>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</si>
  <si>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</si>
  <si>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</si>
  <si>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</si>
  <si>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</si>
  <si>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</si>
  <si>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</si>
  <si>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</si>
  <si>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</si>
  <si>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</si>
  <si>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</si>
  <si>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</si>
  <si>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</si>
  <si>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</si>
  <si>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</si>
  <si>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</si>
  <si>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</si>
  <si>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</si>
  <si>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</si>
  <si>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</si>
  <si>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</si>
  <si>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</si>
  <si>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</si>
  <si>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</si>
  <si>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</si>
  <si>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</si>
  <si>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</si>
  <si>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</si>
  <si>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</si>
  <si>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</si>
  <si>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</si>
  <si>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</si>
  <si>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</si>
  <si>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</si>
  <si>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</si>
  <si>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</si>
  <si>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</si>
  <si>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</si>
  <si>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</si>
  <si>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</si>
  <si>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</si>
  <si>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</si>
  <si>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</si>
  <si>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</si>
  <si>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</si>
  <si>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</si>
  <si>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</si>
  <si>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</si>
  <si>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</si>
  <si>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</si>
  <si>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</si>
  <si>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</si>
  <si>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</si>
  <si>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</si>
  <si>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</si>
  <si>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</si>
  <si>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</si>
  <si>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</si>
  <si>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</si>
  <si>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</si>
  <si>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</si>
  <si>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</si>
  <si>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</si>
  <si>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</si>
  <si>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</si>
  <si>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</si>
  <si>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</si>
  <si>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</si>
  <si>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</si>
  <si>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</si>
  <si>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</si>
  <si>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</si>
  <si>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</si>
  <si>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</si>
  <si>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</si>
  <si>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</si>
  <si>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</si>
  <si>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</si>
  <si>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</si>
  <si>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</si>
  <si>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</si>
  <si>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</si>
  <si>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</si>
  <si>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</si>
  <si>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</si>
  <si>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</si>
  <si>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</si>
  <si>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</si>
  <si>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</si>
  <si>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</si>
  <si>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</si>
  <si>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</si>
  <si>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</si>
  <si>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</si>
  <si>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</si>
  <si>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</si>
  <si>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</si>
  <si>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</si>
  <si>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</si>
  <si>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</si>
  <si>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</si>
  <si>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</si>
  <si>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</si>
  <si>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</si>
  <si>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</si>
  <si>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</si>
  <si>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</si>
  <si>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</si>
  <si>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</si>
  <si>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</si>
  <si>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</si>
  <si>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</si>
  <si>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</si>
  <si>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</si>
  <si>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</si>
  <si>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</si>
  <si>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</si>
  <si>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</si>
  <si>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</si>
  <si>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</si>
  <si>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</si>
  <si>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</si>
  <si>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</si>
  <si>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</si>
  <si>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</si>
  <si>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</si>
  <si>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</si>
  <si>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</si>
  <si>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</si>
  <si>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</si>
  <si>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</si>
  <si>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</si>
  <si>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</si>
  <si>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</si>
  <si>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</si>
  <si>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</si>
  <si>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</si>
  <si>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</si>
  <si>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</si>
  <si>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</si>
  <si>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</si>
  <si>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</si>
  <si>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</si>
  <si>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</si>
  <si>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</si>
  <si>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</si>
  <si>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</si>
  <si>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</si>
  <si>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</si>
  <si>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</si>
  <si>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</si>
  <si>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</si>
  <si>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</si>
  <si>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</si>
  <si>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</si>
  <si>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</si>
  <si>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</si>
  <si>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</si>
  <si>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</si>
  <si>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</si>
  <si>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</si>
  <si>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</si>
  <si>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</si>
  <si>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</si>
  <si>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</si>
  <si>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</si>
  <si>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</si>
  <si>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</si>
  <si>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</si>
  <si>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</si>
  <si>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</si>
  <si>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</si>
  <si>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</si>
  <si>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</si>
  <si>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</si>
  <si>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</si>
  <si>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</si>
  <si>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</si>
  <si>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</si>
  <si>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</si>
  <si>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</si>
  <si>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</si>
  <si>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</si>
  <si>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</si>
  <si>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</si>
  <si>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</si>
  <si>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</si>
  <si>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</si>
  <si>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</si>
  <si>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</si>
  <si>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</si>
  <si>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</si>
  <si>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</si>
  <si>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</si>
  <si>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</si>
  <si>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</si>
  <si>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</si>
  <si>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</si>
  <si>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</si>
  <si>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</si>
  <si>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</si>
  <si>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</si>
  <si>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</si>
  <si>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</si>
  <si>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</si>
  <si>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</si>
  <si>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</si>
  <si>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</si>
  <si>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</si>
  <si>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</si>
  <si>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</si>
  <si>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</si>
  <si>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</si>
  <si>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</si>
  <si>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</si>
  <si>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</si>
  <si>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</si>
  <si>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</si>
  <si>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</si>
  <si>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</si>
  <si>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</si>
  <si>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</si>
  <si>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</si>
  <si>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</si>
  <si>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</si>
  <si>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</si>
  <si>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</si>
  <si>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</si>
  <si>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</si>
  <si>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</si>
  <si>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</si>
  <si>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</si>
  <si>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</si>
  <si>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</si>
  <si>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</si>
  <si>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</si>
  <si>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</si>
  <si>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</si>
  <si>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</si>
  <si>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</si>
  <si>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</si>
  <si>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</si>
  <si>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</si>
  <si>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</si>
  <si>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</si>
  <si>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</si>
  <si>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</si>
  <si>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</si>
  <si>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</si>
  <si>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</si>
  <si>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</si>
  <si>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</si>
  <si>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</si>
  <si>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</si>
  <si>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</si>
  <si>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</si>
  <si>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</si>
  <si>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</si>
  <si>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</si>
  <si>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</si>
  <si>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</si>
  <si>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</si>
  <si>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</si>
  <si>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</si>
  <si>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</si>
  <si>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</si>
  <si>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</si>
  <si>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</si>
  <si>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</si>
  <si>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</si>
  <si>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</si>
  <si>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</si>
  <si>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</si>
  <si>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</si>
  <si>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</si>
  <si>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</si>
  <si>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</si>
  <si>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</si>
  <si>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</si>
  <si>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</si>
  <si>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</si>
  <si>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</si>
  <si>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</si>
  <si>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</si>
  <si>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</si>
  <si>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</si>
  <si>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</si>
  <si>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</si>
  <si>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</si>
  <si>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</si>
  <si>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</si>
  <si>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</si>
  <si>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</si>
  <si>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</si>
  <si>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</si>
  <si>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</si>
  <si>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</si>
  <si>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</si>
  <si>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</si>
  <si>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</si>
  <si>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</si>
  <si>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</si>
  <si>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</si>
  <si>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</si>
  <si>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</si>
  <si>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</si>
  <si>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</si>
  <si>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</si>
  <si>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</si>
  <si>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</si>
  <si>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</si>
  <si>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</si>
  <si>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</si>
  <si>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</si>
  <si>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</si>
  <si>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</si>
  <si>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</si>
  <si>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</si>
  <si>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</si>
  <si>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</si>
  <si>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</si>
  <si>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</si>
  <si>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</si>
  <si>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</si>
  <si>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</si>
  <si>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</si>
  <si>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</si>
  <si>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</si>
  <si>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</si>
  <si>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</si>
  <si>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</si>
  <si>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</si>
  <si>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</si>
  <si>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</si>
  <si>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</si>
  <si>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</si>
  <si>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</si>
  <si>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</si>
  <si>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</si>
  <si>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</si>
  <si>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</si>
  <si>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</si>
  <si>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</si>
  <si>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</si>
  <si>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</si>
  <si>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</si>
  <si>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</si>
  <si>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</si>
  <si>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</si>
  <si>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</si>
  <si>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</si>
  <si>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</si>
  <si>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</si>
  <si>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</si>
  <si>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</si>
  <si>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</si>
  <si>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</si>
  <si>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</si>
  <si>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</si>
  <si>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</si>
  <si>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</si>
  <si>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</si>
  <si>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</si>
  <si>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</si>
  <si>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</si>
  <si>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</si>
  <si>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</si>
  <si>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</si>
  <si>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</si>
  <si>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</si>
  <si>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</si>
  <si>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</si>
  <si>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</si>
  <si>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</si>
  <si>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</si>
  <si>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</si>
  <si>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</si>
  <si>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</si>
  <si>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</si>
  <si>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</si>
  <si>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</si>
  <si>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</si>
  <si>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</si>
  <si>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</si>
  <si>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</si>
  <si>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</si>
  <si>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</si>
  <si>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</si>
  <si>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</si>
  <si>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</si>
  <si>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</si>
  <si>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</si>
  <si>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</si>
  <si>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</si>
  <si>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</si>
  <si>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</si>
  <si>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</si>
  <si>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</si>
  <si>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</si>
  <si>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</si>
  <si>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</si>
  <si>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</si>
  <si>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</si>
  <si>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</si>
  <si>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</si>
  <si>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</si>
  <si>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</si>
  <si>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</si>
  <si>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</si>
  <si>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</si>
  <si>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</si>
  <si>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</si>
  <si>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</si>
  <si>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</si>
  <si>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</si>
  <si>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</si>
  <si>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</si>
  <si>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</si>
  <si>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</si>
  <si>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</si>
  <si>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</si>
  <si>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</si>
  <si>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</si>
  <si>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</si>
  <si>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</si>
  <si>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</si>
  <si>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</si>
  <si>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</si>
  <si>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</si>
  <si>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</si>
  <si>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</si>
  <si>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</si>
  <si>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</si>
  <si>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</si>
  <si>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</si>
  <si>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</si>
  <si>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</si>
  <si>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</si>
  <si>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</si>
  <si>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</si>
  <si>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</si>
  <si>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</si>
  <si>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</si>
  <si>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</si>
  <si>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</si>
  <si>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</si>
  <si>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</si>
  <si>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</si>
  <si>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</si>
  <si>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</si>
  <si>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</si>
  <si>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</si>
  <si>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</si>
  <si>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</si>
  <si>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</si>
  <si>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</si>
  <si>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</si>
  <si>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</si>
  <si>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</si>
  <si>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</si>
  <si>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</si>
  <si>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</si>
  <si>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</si>
  <si>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</si>
  <si>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</si>
  <si>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</si>
  <si>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</si>
  <si>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</si>
  <si>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</si>
  <si>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</si>
  <si>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</si>
  <si>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</si>
  <si>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</si>
  <si>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</si>
  <si>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</si>
  <si>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</si>
  <si>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</si>
  <si>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</si>
  <si>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</si>
  <si>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</si>
  <si>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</si>
  <si>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</si>
  <si>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</si>
  <si>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</si>
  <si>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</si>
  <si>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</si>
  <si>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</si>
  <si>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</si>
  <si>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</si>
  <si>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</si>
  <si>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</si>
  <si>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</si>
  <si>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</si>
  <si>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</si>
  <si>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</si>
  <si>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</si>
  <si>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</si>
  <si>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</si>
  <si>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</si>
  <si>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</si>
  <si>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</si>
  <si>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</si>
  <si>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</si>
  <si>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</si>
  <si>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</si>
  <si>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</si>
  <si>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</si>
  <si>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</si>
  <si>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</si>
  <si>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</si>
  <si>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</si>
  <si>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</si>
  <si>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</si>
  <si>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</si>
  <si>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</si>
  <si>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</si>
  <si>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</si>
  <si>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</si>
  <si>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</si>
  <si>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</si>
  <si>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</si>
  <si>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</si>
  <si>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</si>
  <si>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</si>
  <si>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</si>
  <si>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</si>
  <si>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</si>
  <si>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</si>
  <si>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</si>
  <si>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</si>
  <si>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</si>
  <si>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</si>
  <si>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</si>
  <si>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</si>
  <si>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</si>
  <si>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</si>
  <si>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</si>
  <si>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</si>
  <si>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</si>
  <si>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</si>
  <si>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</si>
  <si>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</si>
  <si>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</si>
  <si>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</si>
  <si>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</si>
  <si>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</si>
  <si>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</si>
  <si>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</si>
  <si>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</si>
  <si>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</si>
  <si>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</si>
  <si>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</si>
  <si>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</si>
  <si>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</si>
  <si>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</si>
  <si>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</si>
  <si>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</si>
  <si>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</si>
  <si>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</si>
  <si>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</si>
  <si>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</si>
  <si>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</si>
  <si>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</si>
  <si>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</si>
  <si>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</si>
  <si>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</si>
  <si>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</si>
  <si>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</si>
  <si>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</si>
  <si>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</si>
  <si>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</si>
  <si>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</si>
  <si>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</si>
  <si>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</si>
  <si>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</si>
  <si>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</si>
  <si>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</si>
  <si>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</si>
  <si>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</si>
  <si>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</si>
  <si>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</si>
  <si>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</si>
  <si>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</si>
  <si>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</si>
  <si>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</si>
  <si>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</si>
  <si>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</si>
  <si>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</si>
  <si>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</si>
  <si>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</si>
  <si>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</si>
  <si>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</si>
  <si>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</si>
  <si>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</si>
  <si>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</si>
  <si>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</si>
  <si>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</si>
  <si>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</si>
  <si>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</si>
  <si>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</si>
  <si>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</si>
  <si>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</si>
  <si>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</si>
  <si>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</si>
  <si>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</si>
  <si>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</si>
  <si>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</si>
  <si>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</si>
  <si>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</si>
  <si>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</si>
  <si>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</si>
  <si>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</si>
  <si>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</si>
  <si>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</si>
  <si>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</si>
  <si>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</si>
  <si>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</si>
  <si>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</si>
  <si>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</si>
  <si>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</si>
  <si>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</si>
  <si>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</si>
  <si>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</si>
  <si>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</si>
  <si>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</si>
  <si>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</si>
  <si>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</si>
  <si>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</si>
  <si>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</si>
  <si>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</si>
  <si>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</si>
  <si>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</si>
  <si>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</si>
  <si>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</si>
  <si>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</si>
  <si>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</si>
  <si>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</si>
  <si>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</si>
  <si>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</si>
  <si>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</si>
  <si>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</si>
  <si>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</si>
  <si>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</si>
  <si>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</si>
  <si>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</si>
  <si>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</si>
  <si>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</si>
  <si>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</si>
  <si>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</si>
  <si>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</si>
  <si>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</si>
  <si>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</si>
  <si>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</si>
  <si>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</si>
  <si>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</si>
  <si>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</si>
  <si>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</si>
  <si>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</si>
  <si>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</si>
  <si>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</si>
  <si>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</si>
  <si>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</si>
  <si>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</si>
  <si>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</si>
  <si>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</si>
  <si>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</si>
  <si>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</si>
  <si>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</si>
  <si>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</si>
  <si>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</si>
  <si>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</si>
  <si>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</si>
  <si>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</si>
  <si>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</si>
  <si>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</si>
  <si>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</si>
  <si>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</si>
  <si>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</si>
  <si>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</si>
  <si>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</si>
  <si>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</si>
  <si>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</si>
  <si>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</si>
  <si>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</si>
  <si>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</si>
  <si>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</si>
  <si>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</si>
  <si>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</si>
  <si>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</si>
  <si>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</si>
  <si>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</si>
  <si>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</si>
  <si>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</si>
  <si>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</si>
  <si>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</si>
  <si>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</si>
  <si>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</si>
  <si>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</si>
  <si>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</si>
  <si>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</si>
  <si>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</si>
  <si>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</si>
  <si>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</si>
  <si>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</si>
  <si>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</si>
  <si>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</si>
  <si>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</si>
  <si>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</si>
  <si>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</si>
  <si>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</si>
  <si>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</si>
  <si>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</si>
  <si>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</si>
  <si>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</si>
  <si>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</si>
  <si>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</si>
  <si>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</si>
  <si>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</si>
  <si>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</si>
  <si>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</si>
  <si>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</si>
  <si>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</si>
  <si>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</si>
  <si>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</si>
  <si>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</si>
  <si>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</si>
  <si>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</si>
  <si>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</si>
  <si>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</si>
  <si>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</si>
  <si>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</si>
  <si>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</si>
  <si>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</si>
  <si>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</si>
  <si>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</si>
  <si>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</si>
  <si>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</si>
  <si>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</si>
  <si>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</si>
  <si>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</si>
  <si>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</si>
  <si>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</si>
  <si>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</si>
  <si>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</si>
  <si>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</si>
  <si>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</si>
  <si>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</si>
  <si>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</si>
  <si>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</si>
  <si>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</si>
  <si>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</si>
  <si>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</si>
  <si>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</si>
  <si>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</si>
  <si>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</si>
  <si>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</si>
  <si>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</si>
  <si>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</si>
  <si>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</si>
  <si>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</si>
  <si>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</si>
  <si>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</si>
  <si>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</si>
  <si>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</si>
  <si>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</si>
  <si>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</si>
  <si>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</si>
  <si>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</si>
  <si>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</si>
  <si>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</si>
  <si>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</si>
  <si>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</si>
  <si>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</si>
  <si>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</si>
  <si>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</si>
  <si>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</si>
  <si>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</si>
  <si>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</si>
  <si>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</si>
  <si>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</si>
  <si>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</si>
  <si>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</si>
  <si>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</si>
  <si>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</si>
  <si>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</si>
  <si>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</si>
  <si>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</si>
  <si>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</si>
  <si>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</si>
  <si>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</si>
  <si>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</si>
  <si>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</si>
  <si>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</si>
  <si>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</si>
  <si>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</si>
  <si>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</si>
  <si>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</si>
  <si>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</si>
  <si>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</si>
  <si>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</si>
  <si>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</si>
  <si>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</si>
  <si>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</si>
  <si>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</si>
  <si>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</si>
  <si>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</si>
  <si>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</si>
  <si>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</si>
  <si>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</si>
  <si>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</si>
  <si>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</si>
  <si>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</si>
  <si>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</si>
  <si>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</si>
  <si>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</si>
  <si>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</si>
  <si>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</si>
  <si>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</si>
  <si>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</si>
  <si>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</si>
  <si>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</si>
  <si>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</si>
  <si>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</si>
  <si>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</si>
  <si>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</si>
  <si>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</si>
  <si>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</si>
  <si>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</si>
  <si>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</si>
  <si>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</si>
  <si>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</si>
  <si>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</si>
  <si>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</si>
  <si>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</si>
  <si>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</si>
  <si>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</si>
  <si>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</si>
  <si>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</si>
  <si>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</si>
  <si>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</si>
  <si>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</si>
  <si>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</si>
  <si>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</si>
  <si>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</si>
  <si>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</si>
  <si>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</si>
  <si>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</si>
  <si>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</si>
  <si>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</si>
  <si>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</si>
  <si>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</si>
  <si>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</si>
  <si>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</si>
  <si>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</si>
  <si>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</si>
  <si>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</si>
  <si>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</si>
  <si>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</si>
  <si>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</si>
  <si>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</si>
  <si>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</si>
  <si>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</si>
  <si>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</si>
  <si>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</si>
  <si>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</si>
  <si>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</si>
  <si>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</si>
  <si>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</si>
  <si>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</si>
  <si>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</si>
  <si>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</si>
  <si>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</si>
  <si>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</si>
  <si>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</si>
  <si>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</si>
  <si>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</si>
  <si>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</si>
  <si>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</si>
  <si>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</si>
  <si>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</si>
  <si>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</si>
  <si>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</si>
  <si>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</si>
  <si>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</si>
  <si>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</si>
  <si>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</si>
  <si>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</si>
  <si>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</si>
  <si>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</si>
  <si>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</si>
  <si>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</si>
  <si>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</si>
  <si>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</si>
  <si>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</si>
  <si>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</si>
  <si>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</si>
  <si>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</si>
  <si>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</si>
  <si>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</si>
  <si>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</si>
  <si>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</si>
  <si>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</si>
  <si>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</si>
  <si>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</si>
  <si>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</si>
  <si>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</si>
  <si>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</si>
  <si>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</si>
  <si>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</si>
  <si>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</si>
  <si>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</si>
  <si>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</si>
  <si>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</si>
  <si>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</si>
  <si>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</si>
  <si>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</si>
  <si>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</si>
  <si>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</si>
  <si>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</si>
  <si>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</si>
  <si>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</si>
  <si>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</si>
  <si>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</si>
  <si>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</si>
  <si>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</si>
  <si>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</si>
  <si>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</si>
  <si>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</si>
  <si>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</si>
  <si>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</si>
  <si>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</si>
  <si>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</si>
  <si>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</si>
  <si>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</si>
  <si>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</si>
  <si>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</si>
  <si>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</si>
  <si>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</si>
  <si>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</si>
  <si>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</si>
  <si>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</si>
  <si>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</si>
  <si>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</si>
  <si>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</si>
  <si>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</si>
  <si>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</si>
  <si>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</si>
  <si>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</si>
  <si>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</si>
  <si>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</si>
  <si>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</si>
  <si>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</si>
  <si>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</si>
  <si>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</si>
  <si>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</si>
  <si>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</si>
  <si>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</si>
  <si>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</si>
  <si>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</si>
  <si>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</si>
  <si>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</si>
  <si>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</si>
  <si>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</si>
  <si>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</si>
  <si>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</si>
  <si>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</si>
  <si>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</si>
  <si>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</si>
  <si>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</si>
  <si>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</si>
  <si>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</si>
  <si>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</si>
  <si>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</si>
  <si>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</si>
  <si>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</si>
  <si>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</si>
  <si>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</si>
  <si>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</si>
  <si>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</si>
  <si>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</si>
  <si>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</si>
  <si>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</si>
  <si>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</si>
  <si>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</si>
  <si>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</si>
  <si>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</si>
  <si>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</si>
  <si>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</si>
  <si>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</si>
  <si>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</si>
  <si>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</si>
  <si>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</si>
  <si>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</si>
  <si>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</si>
  <si>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</si>
  <si>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</si>
  <si>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</si>
  <si>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</si>
  <si>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</si>
  <si>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</si>
  <si>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</si>
  <si>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</si>
  <si>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</si>
  <si>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</si>
  <si>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</si>
  <si>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</si>
  <si>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</si>
  <si>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</si>
  <si>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</si>
  <si>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</si>
  <si>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</si>
  <si>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</si>
  <si>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</si>
  <si>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</si>
  <si>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</si>
  <si>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</si>
  <si>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</si>
  <si>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</si>
  <si>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</si>
  <si>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</si>
  <si>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</si>
  <si>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</si>
  <si>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</si>
  <si>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</si>
  <si>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</si>
  <si>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</si>
  <si>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</si>
  <si>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</si>
  <si>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</si>
  <si>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</si>
  <si>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</si>
  <si>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</si>
  <si>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</si>
  <si>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</si>
  <si>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</si>
  <si>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</si>
  <si>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</si>
  <si>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</si>
  <si>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</si>
  <si>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</si>
  <si>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</si>
  <si>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</si>
  <si>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</si>
  <si>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</si>
  <si>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</si>
  <si>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</si>
  <si>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</si>
  <si>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</si>
  <si>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</si>
  <si>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</si>
  <si>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</si>
  <si>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</si>
  <si>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</si>
  <si>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</si>
  <si>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</si>
  <si>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</si>
  <si>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</si>
  <si>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</si>
  <si>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</si>
  <si>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</si>
  <si>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</si>
  <si>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</si>
  <si>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</si>
  <si>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</si>
  <si>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</si>
  <si>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</si>
  <si>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</si>
  <si>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</si>
  <si>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</si>
  <si>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</si>
  <si>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</si>
  <si>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</si>
  <si>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</si>
  <si>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</si>
  <si>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</si>
  <si>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</si>
  <si>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</si>
  <si>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</si>
  <si>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</si>
  <si>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</si>
  <si>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</si>
  <si>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</si>
  <si>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</si>
  <si>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</si>
  <si>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</si>
  <si>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</si>
  <si>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</si>
  <si>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</si>
  <si>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</si>
  <si>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</si>
  <si>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</si>
  <si>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</si>
  <si>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</si>
  <si>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</si>
  <si>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</si>
  <si>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</si>
  <si>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</si>
  <si>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</si>
  <si>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</si>
  <si>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</si>
  <si>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</si>
  <si>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</si>
  <si>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</si>
  <si>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</si>
  <si>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</si>
  <si>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</si>
  <si>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</si>
  <si>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</si>
  <si>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</si>
  <si>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</si>
  <si>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</si>
  <si>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</si>
  <si>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</si>
  <si>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</si>
  <si>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</si>
  <si>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</si>
  <si>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</si>
  <si>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</si>
  <si>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</si>
  <si>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</si>
  <si>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</si>
  <si>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</si>
  <si>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</si>
  <si>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</si>
  <si>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</si>
  <si>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</si>
  <si>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</si>
  <si>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</si>
  <si>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</si>
  <si>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</si>
  <si>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</si>
  <si>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</si>
  <si>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</si>
  <si>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</si>
  <si>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</si>
  <si>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</si>
  <si>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</si>
  <si>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</si>
  <si>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</si>
  <si>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</si>
  <si>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</si>
  <si>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</si>
  <si>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</si>
  <si>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</si>
  <si>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</si>
  <si>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</si>
  <si>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</si>
  <si>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</si>
  <si>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</si>
  <si>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</si>
  <si>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</si>
  <si>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</si>
  <si>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</si>
  <si>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</si>
  <si>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</si>
  <si>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</si>
  <si>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</si>
  <si>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</si>
  <si>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</si>
  <si>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</si>
  <si>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</si>
  <si>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</si>
  <si>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</si>
  <si>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</si>
  <si>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</si>
  <si>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</si>
  <si>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</si>
  <si>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</si>
  <si>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</si>
  <si>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</si>
  <si>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</si>
  <si>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</si>
  <si>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</si>
  <si>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</si>
  <si>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</si>
  <si>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</si>
  <si>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</si>
  <si>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</si>
  <si>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</si>
  <si>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</si>
  <si>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</si>
  <si>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</si>
  <si>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</si>
  <si>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</si>
  <si>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</si>
  <si>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</si>
  <si>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</si>
  <si>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</si>
  <si>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</si>
  <si>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</si>
  <si>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</si>
  <si>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</si>
  <si>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</si>
  <si>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</si>
  <si>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</si>
  <si>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</si>
  <si>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</si>
  <si>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</si>
  <si>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</si>
  <si>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</si>
  <si>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</si>
  <si>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</si>
  <si>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</si>
  <si>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</si>
  <si>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</si>
  <si>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</si>
  <si>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</si>
  <si>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</si>
  <si>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</si>
  <si>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</si>
  <si>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</si>
  <si>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</si>
  <si>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</si>
  <si>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</si>
  <si>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</si>
  <si>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</si>
  <si>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</si>
  <si>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</si>
  <si>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</si>
  <si>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</si>
  <si>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</si>
  <si>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</si>
  <si>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</si>
  <si>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</si>
  <si>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</si>
  <si>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</si>
  <si>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</si>
  <si>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</si>
  <si>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</si>
  <si>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</si>
  <si>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</si>
  <si>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</si>
  <si>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</si>
  <si>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</si>
  <si>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</si>
  <si>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</si>
  <si>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</si>
  <si>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</si>
  <si>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</si>
  <si>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</si>
  <si>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</si>
  <si>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</si>
  <si>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</si>
  <si>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</si>
  <si>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</si>
  <si>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</si>
  <si>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</si>
  <si>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</si>
  <si>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</si>
  <si>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</si>
  <si>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</si>
  <si>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</si>
  <si>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</si>
  <si>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</si>
  <si>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</si>
  <si>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</si>
  <si>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</si>
  <si>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</si>
  <si>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</si>
  <si>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</si>
  <si>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</si>
  <si>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</si>
  <si>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</si>
  <si>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</si>
  <si>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</si>
  <si>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</si>
  <si>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</si>
  <si>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</si>
  <si>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</si>
  <si>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</si>
  <si>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</si>
  <si>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</si>
  <si>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</si>
  <si>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</si>
  <si>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</si>
  <si>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</si>
  <si>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</si>
  <si>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</si>
  <si>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</si>
  <si>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</si>
  <si>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</si>
  <si>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</si>
  <si>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</si>
  <si>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</si>
  <si>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</si>
  <si>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</si>
  <si>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</si>
  <si>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</si>
  <si>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</si>
  <si>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</si>
  <si>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</si>
  <si>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</si>
  <si>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</si>
  <si>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</si>
  <si>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</si>
  <si>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</si>
  <si>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</si>
  <si>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</si>
  <si>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</si>
  <si>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</si>
  <si>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</si>
  <si>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</si>
  <si>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</si>
  <si>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</si>
  <si>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</si>
  <si>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</si>
  <si>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</si>
  <si>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</si>
  <si>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</si>
  <si>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</si>
  <si>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</si>
  <si>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</si>
  <si>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</si>
  <si>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</si>
  <si>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</si>
  <si>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</si>
  <si>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</si>
  <si>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</si>
  <si>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</si>
  <si>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</si>
  <si>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</si>
  <si>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</si>
  <si>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</si>
  <si>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</si>
  <si>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</si>
  <si>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</si>
  <si>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</si>
  <si>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</si>
  <si>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</si>
  <si>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</si>
  <si>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</si>
  <si>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</si>
  <si>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</si>
  <si>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</si>
  <si>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</si>
  <si>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</si>
  <si>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</si>
  <si>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</si>
  <si>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</si>
  <si>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</si>
  <si>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</si>
  <si>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</si>
  <si>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</si>
  <si>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</si>
  <si>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</si>
  <si>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</si>
  <si>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</si>
  <si>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</si>
  <si>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</si>
  <si>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</si>
  <si>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</si>
  <si>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</si>
  <si>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</si>
  <si>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</si>
  <si>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</si>
  <si>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</si>
  <si>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</si>
  <si>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</si>
  <si>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</si>
  <si>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</si>
  <si>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</si>
  <si>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</si>
  <si>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</si>
  <si>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</si>
  <si>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</si>
  <si>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</si>
  <si>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</si>
  <si>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</si>
  <si>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</si>
  <si>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</si>
  <si>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</si>
  <si>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</si>
  <si>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</si>
  <si>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</si>
  <si>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</si>
  <si>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</si>
  <si>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</si>
  <si>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</si>
  <si>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</si>
  <si>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</si>
  <si>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</si>
  <si>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</si>
  <si>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</si>
  <si>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</si>
  <si>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</si>
  <si>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</si>
  <si>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</si>
  <si>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</si>
  <si>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</si>
  <si>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</si>
  <si>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</si>
  <si>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</si>
  <si>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</si>
  <si>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</si>
  <si>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</si>
  <si>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</si>
  <si>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</si>
  <si>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</si>
  <si>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</si>
  <si>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</si>
  <si>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</si>
  <si>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</si>
  <si>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</si>
  <si>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</si>
  <si>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</si>
  <si>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</si>
  <si>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</si>
  <si>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</si>
  <si>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</si>
  <si>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</si>
  <si>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</si>
  <si>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</si>
  <si>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</si>
  <si>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</si>
  <si>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</si>
  <si>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</si>
  <si>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</si>
  <si>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</si>
  <si>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</si>
  <si>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</si>
  <si>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</si>
  <si>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</si>
  <si>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</si>
  <si>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</si>
  <si>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</si>
  <si>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</si>
  <si>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</si>
  <si>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</si>
  <si>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</si>
  <si>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</si>
  <si>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</si>
  <si>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</si>
  <si>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</si>
  <si>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</si>
  <si>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</si>
  <si>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</si>
  <si>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</si>
  <si>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</si>
  <si>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</si>
  <si>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</si>
  <si>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</si>
  <si>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</si>
  <si>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</si>
  <si>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</si>
  <si>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</si>
  <si>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</si>
  <si>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</si>
  <si>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</si>
  <si>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</si>
  <si>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</si>
  <si>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</si>
  <si>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</si>
  <si>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</si>
  <si>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</si>
  <si>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</si>
  <si>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</si>
  <si>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</si>
  <si>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</si>
  <si>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</si>
  <si>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</si>
  <si>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</si>
  <si>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</si>
  <si>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</si>
  <si>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</si>
  <si>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</si>
  <si>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</si>
  <si>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</si>
  <si>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</si>
  <si>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</si>
  <si>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</si>
  <si>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</si>
  <si>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</si>
  <si>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</si>
  <si>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</si>
  <si>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</si>
  <si>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</si>
  <si>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</si>
  <si>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</si>
  <si>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</si>
  <si>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</si>
  <si>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</si>
  <si>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</si>
  <si>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</si>
  <si>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</si>
  <si>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</si>
  <si>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</si>
  <si>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</si>
  <si>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</si>
  <si>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</si>
  <si>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</si>
  <si>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</si>
  <si>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</si>
  <si>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</si>
  <si>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</si>
  <si>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</si>
  <si>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</si>
  <si>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</si>
  <si>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</si>
  <si>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</si>
  <si>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</si>
  <si>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</si>
  <si>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</si>
  <si>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</si>
  <si>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</si>
  <si>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</si>
  <si>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</si>
  <si>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</si>
  <si>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</si>
  <si>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</si>
  <si>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</si>
  <si>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</si>
  <si>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</si>
  <si>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</si>
  <si>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</si>
  <si>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</si>
  <si>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</si>
  <si>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</si>
  <si>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</si>
  <si>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</si>
  <si>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</si>
  <si>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</si>
  <si>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</si>
  <si>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</si>
  <si>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</si>
  <si>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</si>
  <si>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</si>
  <si>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</si>
  <si>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</si>
  <si>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</si>
  <si>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</si>
  <si>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</si>
  <si>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</si>
  <si>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</si>
  <si>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</si>
  <si>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</si>
  <si>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</si>
  <si>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</si>
  <si>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</si>
  <si>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</si>
  <si>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</si>
  <si>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</si>
  <si>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</si>
  <si>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</si>
  <si>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</si>
  <si>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</si>
  <si>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</si>
  <si>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</si>
  <si>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</si>
  <si>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</si>
  <si>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</si>
  <si>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</si>
  <si>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</si>
  <si>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</si>
  <si>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</si>
  <si>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</si>
  <si>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</si>
  <si>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</si>
  <si>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</si>
  <si>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</si>
  <si>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</si>
  <si>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</si>
  <si>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</si>
  <si>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</si>
  <si>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</si>
  <si>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</si>
  <si>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</si>
  <si>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</si>
  <si>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</si>
  <si>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</si>
  <si>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</si>
  <si>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</si>
  <si>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</si>
  <si>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</si>
  <si>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</si>
  <si>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</si>
  <si>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</si>
  <si>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</si>
  <si>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</si>
  <si>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</si>
  <si>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</si>
  <si>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</si>
  <si>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</si>
  <si>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</si>
  <si>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</si>
  <si>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</si>
  <si>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</si>
  <si>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</si>
  <si>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</si>
  <si>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</si>
  <si>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</si>
  <si>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</si>
  <si>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</si>
  <si>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</si>
  <si>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</si>
  <si>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</si>
  <si>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</si>
  <si>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</si>
  <si>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</si>
  <si>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</si>
  <si>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</si>
  <si>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</si>
  <si>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</si>
  <si>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</si>
  <si>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</si>
  <si>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</si>
  <si>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</si>
  <si>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</si>
  <si>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</si>
  <si>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</si>
  <si>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</si>
  <si>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</si>
  <si>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</si>
  <si>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</si>
  <si>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</si>
  <si>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</si>
  <si>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</si>
  <si>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</si>
  <si>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</si>
  <si>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</si>
  <si>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</si>
  <si>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</si>
  <si>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</si>
  <si>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</si>
  <si>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</si>
  <si>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</si>
  <si>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</si>
  <si>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</si>
  <si>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</si>
  <si>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</si>
  <si>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</si>
  <si>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</si>
  <si>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</si>
  <si>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</si>
  <si>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</si>
  <si>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</si>
  <si>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</si>
  <si>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</si>
  <si>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</si>
  <si>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</si>
  <si>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</si>
  <si>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</si>
  <si>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</si>
  <si>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</si>
  <si>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</si>
  <si>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</si>
  <si>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</si>
  <si>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</si>
  <si>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</si>
  <si>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</si>
  <si>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</si>
  <si>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</si>
  <si>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</si>
  <si>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</si>
  <si>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</si>
  <si>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</si>
  <si>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</si>
  <si>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</si>
  <si>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</si>
  <si>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</si>
  <si>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</si>
  <si>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</si>
  <si>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</si>
  <si>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</si>
  <si>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</si>
  <si>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</si>
  <si>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</si>
  <si>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</si>
  <si>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</si>
  <si>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</si>
  <si>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</si>
  <si>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</si>
  <si>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</si>
  <si>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</si>
  <si>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</si>
  <si>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</si>
  <si>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</si>
  <si>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</si>
  <si>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</si>
  <si>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</si>
  <si>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</si>
  <si>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</si>
  <si>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</si>
  <si>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</si>
  <si>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</si>
  <si>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</si>
  <si>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</si>
  <si>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</si>
  <si>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</si>
  <si>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</si>
  <si>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</si>
  <si>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</si>
  <si>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</si>
  <si>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</si>
  <si>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</si>
  <si>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</si>
  <si>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</si>
  <si>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</si>
  <si>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</si>
  <si>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</si>
  <si>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</si>
  <si>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</si>
  <si>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</si>
  <si>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</si>
  <si>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</si>
  <si>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</si>
  <si>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</si>
  <si>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</si>
  <si>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</si>
  <si>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</si>
  <si>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</si>
  <si>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</si>
  <si>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</si>
  <si>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</si>
  <si>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</si>
  <si>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</si>
  <si>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</si>
  <si>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</si>
  <si>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</si>
  <si>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</si>
  <si>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</si>
  <si>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</si>
  <si>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</si>
  <si>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</si>
  <si>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</si>
  <si>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</si>
  <si>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</si>
  <si>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</si>
  <si>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</si>
  <si>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</si>
  <si>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</si>
  <si>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</si>
  <si>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</si>
  <si>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</si>
  <si>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</si>
  <si>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</si>
  <si>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</si>
  <si>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</si>
  <si>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</si>
  <si>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</si>
  <si>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</si>
  <si>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</si>
  <si>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</si>
  <si>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</si>
  <si>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</si>
  <si>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</si>
  <si>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</si>
  <si>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</si>
  <si>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</si>
  <si>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</si>
  <si>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</si>
  <si>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</si>
  <si>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</si>
  <si>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</si>
  <si>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</si>
  <si>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</si>
  <si>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</si>
  <si>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</si>
  <si>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</si>
  <si>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</si>
  <si>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</si>
  <si>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</si>
  <si>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</si>
  <si>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</si>
  <si>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</si>
  <si>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</si>
  <si>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</si>
  <si>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</si>
  <si>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</si>
  <si>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</si>
  <si>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</si>
  <si>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</si>
  <si>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</si>
  <si>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</si>
  <si>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</si>
  <si>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</si>
  <si>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</si>
  <si>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</si>
  <si>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</si>
  <si>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</si>
  <si>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</si>
  <si>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</si>
  <si>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</si>
  <si>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</si>
  <si>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</si>
  <si>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</si>
  <si>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</si>
  <si>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</si>
  <si>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</si>
  <si>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</si>
  <si>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</si>
  <si>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</si>
  <si>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</si>
  <si>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</si>
  <si>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</si>
  <si>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</si>
  <si>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</si>
  <si>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</si>
  <si>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</si>
  <si>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</si>
  <si>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</si>
  <si>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</si>
  <si>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</si>
  <si>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</si>
  <si>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</si>
  <si>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</si>
  <si>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</si>
  <si>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</si>
  <si>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</si>
  <si>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</si>
  <si>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</si>
  <si>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</si>
  <si>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</si>
  <si>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</si>
  <si>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</si>
  <si>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</si>
  <si>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</si>
  <si>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</si>
  <si>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</si>
  <si>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</si>
  <si>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</si>
  <si>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</si>
  <si>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</si>
  <si>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</si>
  <si>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</si>
  <si>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</si>
  <si>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</si>
  <si>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</si>
  <si>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</si>
  <si>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</si>
  <si>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</si>
  <si>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</si>
  <si>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</si>
  <si>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</si>
  <si>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</si>
  <si>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</si>
  <si>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</si>
  <si>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</si>
  <si>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</si>
  <si>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</si>
  <si>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</si>
  <si>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</si>
  <si>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</si>
  <si>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</si>
  <si>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</si>
  <si>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</si>
  <si>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</si>
  <si>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</si>
  <si>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</si>
  <si>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</si>
  <si>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</si>
  <si>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</si>
  <si>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</si>
  <si>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</si>
  <si>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</si>
  <si>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</si>
  <si>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</si>
  <si>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</si>
  <si>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</si>
  <si>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</si>
  <si>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</si>
  <si>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</si>
  <si>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</si>
  <si>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</si>
  <si>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</si>
  <si>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</si>
  <si>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</si>
  <si>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</si>
  <si>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</si>
  <si>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</si>
  <si>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</si>
  <si>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</si>
  <si>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</si>
  <si>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</si>
  <si>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</si>
  <si>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</si>
  <si>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</si>
  <si>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</si>
  <si>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</si>
  <si>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</si>
  <si>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</si>
  <si>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</si>
  <si>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</si>
  <si>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</si>
  <si>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</si>
  <si>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</si>
  <si>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</si>
  <si>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</si>
  <si>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</si>
  <si>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</si>
  <si>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</si>
  <si>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</si>
  <si>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</si>
  <si>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</si>
  <si>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</si>
  <si>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</si>
  <si>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</si>
  <si>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</si>
  <si>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</si>
  <si>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</si>
  <si>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</si>
  <si>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</si>
  <si>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</si>
  <si>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</si>
  <si>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</si>
  <si>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</si>
  <si>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</si>
  <si>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</si>
  <si>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</si>
  <si>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</si>
  <si>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</si>
  <si>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</si>
  <si>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</si>
  <si>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</si>
  <si>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</si>
  <si>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</si>
  <si>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</si>
  <si>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</si>
  <si>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</si>
  <si>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</si>
  <si>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</si>
  <si>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</si>
  <si>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</si>
  <si>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</si>
  <si>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</si>
  <si>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</si>
  <si>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</si>
  <si>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</si>
  <si>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</si>
  <si>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</si>
  <si>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</si>
  <si>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</si>
  <si>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</si>
  <si>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</si>
  <si>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</si>
  <si>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</si>
  <si>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</si>
  <si>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</si>
  <si>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</si>
  <si>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</si>
  <si>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</si>
  <si>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</si>
  <si>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</si>
  <si>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</si>
  <si>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</si>
  <si>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</si>
  <si>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</si>
  <si>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</si>
  <si>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</si>
  <si>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</si>
  <si>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</si>
  <si>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</si>
  <si>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</si>
  <si>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</si>
  <si>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</si>
  <si>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</si>
  <si>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</si>
  <si>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</si>
  <si>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</si>
  <si>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</si>
  <si>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</si>
  <si>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</si>
  <si>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</si>
  <si>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</si>
  <si>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</si>
  <si>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</si>
  <si>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</si>
  <si>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</si>
  <si>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</si>
  <si>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</si>
  <si>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</si>
  <si>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</si>
  <si>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</si>
  <si>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</si>
  <si>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</si>
  <si>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</si>
  <si>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</si>
  <si>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</si>
  <si>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</si>
  <si>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</si>
  <si>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</si>
  <si>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</si>
  <si>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</si>
  <si>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</si>
  <si>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</si>
  <si>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</si>
  <si>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</si>
  <si>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</si>
  <si>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</si>
  <si>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</si>
  <si>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</si>
  <si>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</si>
  <si>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</si>
  <si>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</si>
  <si>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</si>
  <si>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</si>
  <si>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</si>
  <si>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</si>
  <si>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</si>
  <si>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</si>
  <si>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</si>
  <si>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</si>
  <si>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</si>
  <si>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</si>
  <si>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</si>
  <si>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</si>
  <si>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</si>
  <si>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</si>
  <si>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</si>
  <si>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</si>
  <si>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</si>
  <si>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</si>
  <si>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</si>
  <si>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</si>
  <si>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</si>
  <si>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</si>
  <si>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</si>
  <si>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</si>
  <si>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</si>
  <si>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</si>
  <si>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</si>
  <si>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</si>
  <si>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</si>
  <si>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</si>
  <si>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</si>
  <si>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</si>
  <si>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</si>
  <si>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</si>
  <si>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</si>
  <si>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</si>
  <si>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</si>
  <si>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</si>
  <si>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</si>
  <si>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</si>
  <si>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</si>
  <si>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</si>
  <si>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</si>
  <si>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</si>
  <si>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</si>
  <si>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</si>
  <si>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</si>
  <si>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</si>
  <si>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</si>
  <si>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</si>
  <si>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</si>
  <si>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</si>
  <si>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</si>
  <si>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</si>
  <si>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</si>
  <si>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</si>
  <si>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</si>
  <si>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</si>
  <si>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</si>
  <si>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</si>
  <si>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</si>
  <si>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</si>
  <si>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</si>
  <si>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</si>
  <si>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</si>
  <si>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</si>
  <si>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</si>
  <si>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</si>
  <si>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</si>
  <si>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</si>
  <si>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</si>
  <si>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</si>
  <si>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</si>
  <si>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</si>
  <si>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</si>
  <si>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</si>
  <si>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</si>
  <si>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</si>
  <si>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</si>
  <si>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</si>
  <si>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</si>
  <si>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</si>
  <si>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</si>
  <si>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</si>
  <si>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</si>
  <si>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</si>
  <si>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</si>
  <si>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</si>
  <si>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</si>
  <si>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</si>
  <si>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</si>
  <si>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</si>
  <si>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</si>
  <si>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</si>
  <si>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</si>
  <si>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</si>
  <si>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</si>
  <si>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</si>
  <si>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</si>
  <si>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</si>
  <si>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</si>
  <si>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</si>
  <si>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</si>
  <si>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</si>
  <si>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</si>
  <si>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</si>
  <si>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</si>
  <si>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</si>
  <si>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</si>
  <si>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</si>
  <si>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</si>
  <si>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</si>
  <si>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</si>
  <si>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</si>
  <si>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</si>
  <si>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</si>
  <si>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</si>
  <si>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</si>
  <si>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</si>
  <si>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</si>
  <si>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</si>
  <si>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</si>
  <si>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</si>
  <si>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</si>
  <si>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</si>
  <si>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</si>
  <si>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</si>
  <si>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</si>
  <si>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</si>
  <si>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</si>
  <si>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</si>
  <si>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</si>
  <si>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</si>
  <si>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</si>
  <si>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</si>
  <si>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</si>
  <si>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</si>
  <si>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</si>
  <si>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</si>
  <si>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</si>
  <si>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</si>
  <si>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</si>
  <si>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</si>
  <si>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</si>
  <si>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</si>
  <si>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</si>
  <si>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</si>
  <si>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</si>
  <si>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</si>
  <si>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</si>
  <si>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</si>
  <si>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</si>
  <si>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</si>
  <si>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</si>
  <si>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</si>
  <si>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</si>
  <si>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</si>
  <si>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</si>
  <si>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</si>
  <si>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</si>
  <si>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</si>
  <si>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</si>
  <si>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</si>
  <si>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</si>
  <si>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</si>
  <si>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</si>
  <si>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</si>
  <si>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</si>
  <si>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</si>
  <si>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</si>
  <si>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</si>
  <si>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</si>
  <si>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</si>
  <si>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</si>
  <si>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</si>
  <si>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</si>
  <si>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</si>
  <si>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</si>
  <si>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</si>
  <si>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</si>
  <si>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</si>
  <si>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</si>
  <si>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</si>
  <si>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</si>
  <si>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</si>
  <si>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</si>
  <si>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</si>
  <si>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</si>
  <si>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</si>
  <si>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</si>
  <si>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</si>
  <si>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</si>
  <si>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</si>
  <si>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</si>
  <si>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</si>
  <si>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</si>
  <si>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</si>
  <si>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</si>
  <si>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</si>
  <si>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</si>
  <si>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</si>
  <si>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</si>
  <si>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</si>
  <si>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</si>
  <si>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</si>
  <si>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</si>
  <si>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</si>
  <si>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</si>
  <si>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</si>
  <si>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</si>
  <si>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</si>
  <si>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</si>
  <si>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</si>
  <si>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</si>
  <si>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</si>
  <si>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</si>
  <si>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</si>
  <si>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</si>
  <si>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</si>
  <si>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</si>
  <si>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</si>
  <si>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</si>
  <si>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</si>
  <si>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</si>
  <si>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</si>
  <si>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</si>
  <si>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</si>
  <si>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</si>
  <si>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</si>
  <si>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</si>
  <si>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</si>
  <si>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</si>
  <si>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</si>
  <si>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</si>
  <si>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</si>
  <si>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</si>
  <si>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</si>
  <si>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</si>
  <si>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</si>
  <si>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</si>
  <si>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</si>
  <si>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</si>
  <si>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</si>
  <si>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</si>
  <si>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</si>
  <si>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</si>
  <si>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</si>
  <si>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</si>
  <si>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</si>
  <si>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</si>
  <si>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</si>
  <si>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</si>
  <si>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</si>
  <si>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</si>
  <si>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</si>
  <si>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</si>
  <si>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</si>
  <si>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</si>
  <si>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</si>
  <si>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</si>
  <si>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</si>
  <si>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</si>
  <si>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</si>
  <si>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</si>
  <si>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</si>
  <si>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</si>
  <si>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</si>
  <si>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</si>
  <si>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</si>
  <si>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</si>
  <si>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</si>
  <si>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</si>
  <si>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</si>
  <si>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</si>
  <si>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</si>
  <si>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</si>
  <si>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</si>
  <si>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</si>
  <si>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</si>
  <si>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</si>
  <si>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</si>
  <si>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</si>
  <si>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</si>
  <si>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</si>
  <si>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</si>
  <si>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</si>
  <si>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</si>
  <si>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</si>
  <si>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</si>
  <si>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</si>
  <si>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</si>
  <si>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</si>
  <si>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</si>
  <si>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</si>
  <si>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</si>
  <si>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</si>
  <si>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</si>
  <si>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</si>
  <si>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</si>
  <si>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</si>
  <si>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</si>
  <si>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</si>
  <si>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</si>
  <si>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</si>
  <si>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</si>
  <si>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</si>
  <si>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</si>
  <si>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</si>
  <si>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</si>
  <si>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</si>
  <si>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</si>
  <si>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</si>
  <si>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</si>
  <si>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</si>
  <si>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</si>
  <si>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</si>
  <si>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</si>
  <si>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</si>
  <si>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</si>
  <si>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</si>
  <si>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</si>
  <si>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</si>
  <si>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</si>
  <si>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</si>
  <si>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</si>
  <si>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</si>
  <si>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</si>
  <si>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</si>
  <si>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</si>
  <si>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</si>
  <si>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</si>
  <si>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</si>
  <si>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</si>
  <si>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</si>
  <si>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</si>
  <si>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</si>
  <si>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</si>
  <si>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</si>
  <si>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</si>
  <si>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</si>
  <si>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</si>
  <si>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</si>
  <si>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</si>
  <si>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</si>
  <si>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</si>
  <si>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</si>
  <si>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</si>
  <si>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</si>
  <si>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</si>
  <si>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</si>
  <si>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</si>
  <si>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</si>
  <si>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</si>
  <si>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</si>
  <si>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</si>
  <si>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</si>
  <si>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</si>
  <si>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</si>
  <si>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</si>
  <si>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</si>
  <si>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</si>
  <si>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</si>
  <si>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</si>
  <si>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</si>
  <si>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</si>
  <si>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</si>
  <si>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</si>
  <si>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</si>
  <si>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</si>
  <si>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</si>
  <si>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</si>
  <si>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</si>
  <si>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</si>
  <si>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</si>
  <si>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</si>
  <si>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</si>
  <si>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</si>
  <si>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</si>
  <si>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</si>
  <si>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</si>
  <si>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</si>
  <si>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</si>
  <si>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</si>
  <si>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</si>
  <si>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</si>
  <si>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</si>
  <si>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</si>
  <si>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</si>
  <si>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</si>
  <si>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</si>
  <si>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</si>
  <si>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</si>
  <si>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</si>
  <si>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</si>
  <si>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</si>
  <si>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</si>
  <si>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</si>
  <si>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</si>
  <si>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</si>
  <si>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</si>
  <si>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</si>
  <si>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</si>
  <si>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</si>
  <si>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</si>
  <si>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</si>
  <si>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</si>
  <si>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</si>
  <si>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</si>
  <si>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</si>
  <si>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</si>
  <si>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</si>
  <si>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</si>
  <si>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</si>
  <si>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</si>
  <si>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</si>
  <si>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</si>
  <si>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</si>
  <si>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</si>
  <si>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</si>
  <si>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</si>
  <si>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</si>
  <si>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</si>
  <si>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</si>
  <si>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</si>
  <si>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</si>
  <si>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</si>
  <si>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</si>
  <si>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</si>
  <si>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</si>
  <si>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</si>
  <si>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</si>
  <si>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</si>
  <si>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</si>
  <si>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</si>
  <si>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</si>
  <si>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</si>
  <si>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</si>
  <si>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</si>
  <si>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</si>
  <si>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</si>
  <si>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</si>
  <si>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</si>
  <si>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</si>
  <si>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</si>
  <si>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</si>
  <si>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</si>
  <si>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</si>
  <si>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</si>
  <si>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</si>
  <si>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</si>
  <si>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</si>
  <si>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</si>
  <si>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</si>
  <si>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</si>
  <si>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</si>
  <si>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</si>
  <si>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</si>
  <si>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</si>
  <si>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</si>
  <si>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</si>
  <si>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</si>
  <si>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</si>
  <si>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</si>
  <si>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</si>
  <si>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</si>
  <si>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</si>
  <si>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</si>
  <si>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</si>
  <si>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</si>
  <si>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</si>
  <si>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</si>
  <si>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</si>
  <si>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</si>
  <si>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</si>
  <si>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</si>
  <si>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</si>
  <si>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</si>
  <si>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</si>
  <si>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</si>
  <si>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</si>
  <si>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</si>
  <si>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</si>
  <si>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</si>
  <si>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</si>
  <si>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</si>
  <si>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</si>
  <si>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</si>
  <si>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</si>
  <si>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</si>
  <si>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</si>
  <si>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</si>
  <si>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</si>
  <si>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</si>
  <si>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</si>
  <si>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</si>
  <si>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</si>
  <si>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</si>
  <si>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</si>
  <si>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</si>
  <si>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</si>
  <si>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</si>
  <si>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</si>
  <si>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</si>
  <si>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</si>
  <si>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</si>
  <si>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</si>
  <si>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</si>
  <si>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</si>
  <si>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</si>
  <si>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</si>
  <si>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</si>
  <si>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</si>
  <si>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</si>
  <si>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</si>
  <si>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</si>
  <si>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</si>
  <si>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</si>
  <si>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</si>
  <si>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</si>
  <si>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</si>
  <si>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</si>
  <si>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</si>
  <si>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</si>
  <si>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</si>
  <si>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</si>
  <si>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</si>
  <si>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</si>
  <si>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</si>
  <si>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</si>
  <si>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</si>
  <si>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</si>
  <si>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</si>
  <si>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</si>
  <si>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</si>
  <si>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</si>
  <si>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</si>
  <si>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</si>
  <si>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</si>
  <si>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</si>
  <si>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</si>
  <si>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</si>
  <si>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</si>
  <si>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</si>
  <si>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</si>
  <si>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</si>
  <si>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</si>
  <si>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</si>
  <si>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</si>
  <si>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</si>
  <si>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</si>
  <si>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</si>
  <si>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</si>
  <si>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</si>
  <si>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</si>
  <si>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</si>
  <si>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</si>
  <si>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</si>
  <si>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</si>
  <si>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</si>
  <si>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</si>
  <si>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</si>
  <si>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</si>
  <si>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</si>
  <si>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</si>
  <si>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</si>
  <si>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</si>
  <si>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</si>
  <si>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</si>
  <si>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</si>
  <si>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</si>
  <si>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</si>
  <si>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</si>
  <si>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</si>
  <si>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</si>
  <si>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</si>
  <si>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</si>
  <si>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</si>
  <si>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</si>
  <si>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</si>
  <si>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</si>
  <si>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</si>
  <si>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</si>
  <si>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</si>
  <si>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</si>
  <si>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</si>
  <si>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</si>
  <si>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</si>
  <si>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</si>
  <si>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</si>
  <si>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</si>
  <si>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</si>
  <si>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</si>
  <si>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</si>
  <si>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</si>
  <si>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</si>
  <si>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</si>
  <si>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</si>
  <si>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</si>
  <si>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</si>
  <si>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</si>
  <si>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</si>
  <si>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</si>
  <si>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</si>
  <si>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</si>
  <si>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</si>
  <si>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</si>
  <si>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</si>
  <si>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</si>
  <si>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</si>
  <si>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</si>
  <si>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</si>
  <si>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</si>
  <si>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</si>
  <si>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</si>
  <si>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</si>
  <si>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</si>
  <si>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</si>
  <si>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</si>
  <si>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</si>
  <si>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</si>
  <si>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</si>
  <si>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</si>
  <si>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</si>
  <si>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</si>
  <si>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</si>
  <si>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</si>
  <si>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</si>
  <si>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</si>
  <si>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</si>
  <si>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</si>
  <si>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</si>
  <si>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</si>
  <si>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</si>
  <si>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</si>
  <si>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</si>
  <si>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</si>
  <si>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</si>
  <si>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</si>
  <si>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</si>
  <si>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</si>
  <si>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</si>
  <si>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</si>
  <si>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</si>
  <si>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</si>
  <si>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</si>
  <si>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</si>
  <si>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</si>
  <si>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</si>
  <si>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</si>
  <si>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</si>
  <si>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</si>
  <si>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</si>
  <si>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</si>
  <si>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</si>
  <si>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</si>
  <si>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</si>
  <si>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</si>
  <si>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</si>
  <si>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</si>
  <si>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</si>
  <si>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</si>
  <si>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</si>
  <si>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</si>
  <si>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</si>
  <si>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</si>
  <si>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</si>
  <si>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</si>
  <si>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</si>
  <si>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</si>
  <si>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</si>
  <si>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</si>
  <si>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</si>
  <si>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</si>
  <si>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</si>
  <si>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</si>
  <si>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</si>
  <si>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</si>
  <si>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</si>
  <si>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</si>
  <si>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</si>
  <si>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</si>
  <si>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</si>
  <si>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</si>
  <si>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</si>
  <si>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</si>
  <si>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</si>
  <si>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</si>
  <si>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</si>
  <si>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</si>
  <si>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</si>
  <si>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</si>
  <si>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</si>
  <si>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</si>
  <si>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</si>
  <si>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</si>
  <si>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</si>
  <si>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</si>
  <si>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</si>
  <si>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</si>
  <si>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</si>
  <si>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</si>
  <si>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</si>
  <si>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</si>
  <si>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</si>
  <si>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</si>
  <si>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</si>
  <si>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</si>
  <si>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</si>
  <si>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</si>
  <si>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</si>
  <si>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</si>
  <si>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</si>
  <si>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</si>
  <si>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</si>
  <si>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</si>
  <si>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</si>
  <si>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</si>
  <si>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</si>
  <si>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</si>
  <si>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</si>
  <si>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</si>
  <si>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</si>
  <si>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</si>
  <si>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</si>
  <si>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</si>
  <si>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</si>
  <si>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</si>
  <si>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</si>
  <si>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</si>
  <si>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</si>
  <si>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</si>
  <si>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</si>
  <si>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</si>
  <si>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</si>
  <si>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</si>
  <si>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</si>
  <si>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</si>
  <si>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</si>
  <si>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</si>
  <si>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</si>
  <si>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</si>
  <si>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</si>
  <si>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</si>
  <si>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</si>
  <si>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</si>
  <si>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</si>
  <si>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</si>
  <si>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</si>
  <si>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</si>
  <si>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</si>
  <si>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</si>
  <si>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</si>
  <si>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</si>
  <si>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</si>
  <si>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</si>
  <si>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</si>
  <si>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</si>
  <si>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</si>
  <si>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</si>
  <si>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</si>
  <si>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</si>
  <si>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</si>
  <si>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</si>
  <si>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</si>
  <si>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</si>
  <si>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</si>
  <si>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</si>
  <si>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</si>
  <si>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</si>
  <si>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</si>
  <si>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</si>
  <si>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</si>
  <si>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</si>
  <si>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</si>
  <si>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</si>
  <si>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</si>
  <si>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</si>
  <si>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</si>
  <si>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</si>
  <si>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</si>
  <si>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</si>
  <si>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</si>
  <si>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</si>
  <si>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</si>
  <si>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</si>
  <si>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</si>
  <si>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</si>
  <si>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</si>
  <si>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</si>
  <si>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</si>
  <si>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</si>
  <si>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</si>
  <si>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</si>
  <si>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</si>
  <si>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</si>
  <si>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</si>
  <si>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</si>
  <si>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</si>
  <si>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</si>
  <si>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</si>
  <si>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</si>
  <si>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</si>
  <si>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</si>
  <si>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</si>
  <si>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</si>
  <si>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</si>
  <si>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</si>
  <si>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</si>
  <si>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</si>
  <si>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</si>
  <si>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</si>
  <si>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</si>
  <si>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</si>
  <si>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</si>
  <si>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</si>
  <si>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</si>
  <si>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</si>
  <si>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</si>
  <si>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</si>
  <si>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</si>
  <si>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</si>
  <si>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</si>
  <si>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</si>
  <si>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</si>
  <si>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</si>
  <si>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</si>
  <si>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</si>
  <si>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</si>
  <si>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</si>
  <si>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</si>
  <si>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</si>
  <si>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</si>
  <si>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</si>
  <si>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</si>
  <si>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</si>
  <si>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</si>
  <si>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</si>
  <si>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</si>
  <si>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</si>
  <si>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</si>
  <si>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</si>
  <si>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</si>
  <si>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</si>
  <si>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</si>
  <si>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</si>
  <si>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</si>
  <si>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</si>
  <si>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</si>
  <si>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</si>
  <si>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</si>
  <si>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</si>
  <si>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</si>
  <si>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</si>
  <si>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</si>
  <si>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</si>
  <si>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</si>
  <si>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</si>
  <si>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</si>
  <si>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</si>
  <si>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</si>
  <si>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</si>
  <si>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</si>
  <si>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</si>
  <si>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</si>
  <si>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</si>
  <si>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</si>
  <si>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</si>
  <si>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</si>
  <si>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</si>
  <si>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</si>
  <si>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</si>
  <si>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</si>
  <si>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</si>
  <si>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</si>
  <si>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</si>
  <si>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</si>
  <si>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</si>
  <si>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</si>
  <si>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</si>
  <si>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</si>
  <si>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</si>
  <si>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</si>
  <si>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</si>
  <si>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</si>
  <si>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</si>
  <si>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</si>
  <si>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</si>
  <si>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</si>
  <si>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</si>
  <si>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</si>
  <si>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</si>
  <si>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</si>
  <si>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</si>
  <si>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</si>
  <si>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</si>
  <si>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</si>
  <si>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</si>
  <si>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</si>
  <si>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</si>
  <si>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</si>
  <si>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</si>
  <si>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</si>
  <si>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</si>
  <si>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</si>
  <si>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</si>
  <si>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</si>
  <si>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</si>
  <si>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</si>
  <si>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</si>
  <si>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</si>
  <si>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</si>
  <si>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</si>
  <si>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</si>
  <si>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</si>
  <si>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</si>
  <si>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</si>
  <si>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</si>
  <si>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</si>
  <si>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</si>
  <si>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</si>
  <si>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</si>
  <si>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</si>
  <si>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</si>
  <si>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</si>
  <si>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</si>
  <si>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</si>
  <si>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</si>
  <si>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</si>
  <si>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</si>
  <si>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</si>
  <si>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</si>
  <si>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</si>
  <si>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</si>
  <si>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</si>
  <si>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</si>
  <si>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</si>
  <si>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</si>
  <si>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</si>
  <si>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</si>
  <si>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</si>
  <si>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</si>
  <si>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</si>
  <si>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</si>
  <si>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</si>
  <si>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</si>
  <si>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</si>
  <si>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</si>
  <si>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</si>
  <si>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</si>
  <si>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</si>
  <si>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</si>
  <si>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</si>
  <si>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</si>
  <si>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</si>
  <si>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</si>
  <si>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</si>
  <si>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</si>
  <si>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</si>
  <si>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</si>
  <si>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</si>
  <si>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</si>
  <si>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</si>
  <si>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</si>
  <si>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</si>
  <si>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</si>
  <si>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</si>
  <si>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</si>
  <si>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</si>
  <si>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</si>
  <si>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</si>
  <si>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</si>
  <si>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</si>
  <si>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</si>
  <si>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</si>
  <si>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</si>
  <si>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</si>
  <si>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</si>
  <si>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</si>
  <si>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</si>
  <si>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</si>
  <si>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</si>
  <si>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</si>
  <si>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</si>
  <si>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</si>
  <si>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</si>
  <si>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</si>
  <si>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</si>
  <si>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</si>
  <si>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</si>
  <si>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</si>
  <si>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</si>
  <si>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</si>
  <si>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</si>
  <si>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</si>
  <si>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</si>
  <si>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</si>
  <si>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</si>
  <si>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</si>
  <si>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</si>
  <si>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</si>
  <si>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</si>
  <si>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</si>
  <si>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</si>
  <si>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</si>
  <si>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</si>
  <si>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</si>
  <si>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</si>
  <si>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</si>
  <si>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</si>
  <si>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</si>
  <si>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</si>
  <si>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</si>
  <si>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</si>
  <si>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</si>
  <si>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</si>
  <si>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</si>
  <si>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</si>
  <si>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</si>
  <si>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</si>
  <si>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</si>
  <si>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</si>
  <si>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</si>
  <si>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</si>
  <si>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</si>
  <si>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</si>
  <si>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</si>
  <si>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</si>
  <si>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</si>
  <si>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</si>
  <si>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</si>
  <si>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</si>
  <si>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</si>
  <si>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</si>
  <si>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</si>
  <si>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</si>
  <si>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</si>
  <si>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</si>
  <si>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</si>
  <si>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</si>
  <si>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</si>
  <si>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</si>
  <si>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</si>
  <si>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</si>
  <si>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</si>
  <si>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</si>
  <si>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</si>
  <si>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</si>
  <si>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</si>
  <si>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</si>
  <si>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</si>
  <si>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</si>
  <si>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</si>
  <si>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</si>
  <si>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</si>
  <si>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</si>
  <si>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</si>
  <si>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</si>
  <si>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</si>
  <si>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</si>
  <si>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</si>
  <si>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</si>
  <si>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</si>
  <si>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</si>
  <si>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</si>
  <si>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</si>
  <si>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</si>
  <si>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</si>
  <si>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</si>
  <si>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</si>
  <si>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</si>
  <si>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</si>
  <si>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</si>
  <si>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</si>
  <si>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</si>
  <si>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</si>
  <si>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</si>
  <si>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</si>
  <si>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</si>
  <si>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</si>
  <si>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</si>
  <si>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</si>
  <si>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</si>
  <si>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</si>
  <si>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</si>
  <si>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</si>
  <si>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</si>
  <si>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</si>
  <si>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</si>
  <si>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</si>
  <si>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</si>
  <si>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</si>
  <si>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</si>
  <si>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</si>
  <si>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</si>
  <si>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</si>
  <si>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</si>
  <si>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</si>
  <si>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</si>
  <si>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</si>
  <si>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</si>
  <si>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</si>
  <si>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</si>
  <si>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</si>
  <si>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</si>
  <si>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</si>
  <si>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</si>
  <si>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</si>
  <si>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</si>
  <si>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</si>
  <si>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</si>
  <si>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</si>
  <si>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</si>
  <si>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</si>
  <si>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</si>
  <si>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</si>
  <si>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</si>
  <si>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</si>
  <si>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</si>
  <si>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</si>
  <si>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</si>
  <si>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</si>
  <si>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</si>
  <si>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</si>
  <si>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</si>
  <si>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</si>
  <si>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</si>
  <si>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</si>
  <si>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</si>
  <si>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</si>
  <si>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</si>
  <si>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</si>
  <si>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</si>
  <si>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</si>
  <si>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</si>
  <si>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</si>
  <si>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</si>
  <si>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</si>
  <si>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</si>
  <si>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</si>
  <si>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</si>
  <si>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</si>
  <si>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</si>
  <si>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</si>
  <si>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</si>
  <si>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</si>
  <si>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</si>
  <si>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</si>
  <si>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</si>
  <si>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</si>
  <si>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</si>
  <si>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</si>
  <si>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</si>
  <si>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</si>
  <si>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</si>
  <si>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</si>
  <si>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</si>
  <si>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</si>
  <si>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</si>
  <si>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</si>
  <si>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</si>
  <si>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</si>
  <si>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</si>
  <si>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</si>
  <si>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</si>
  <si>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</si>
  <si>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</si>
  <si>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</si>
  <si>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</si>
  <si>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</si>
  <si>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</si>
  <si>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</si>
  <si>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</si>
  <si>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</si>
  <si>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</si>
  <si>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</si>
  <si>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</si>
  <si>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</si>
  <si>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</si>
  <si>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</si>
  <si>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</si>
  <si>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</si>
  <si>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</si>
  <si>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</si>
  <si>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</si>
  <si>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</si>
  <si>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</si>
  <si>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</si>
  <si>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</si>
  <si>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</si>
  <si>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</si>
  <si>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</si>
  <si>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</si>
  <si>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</si>
  <si>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</si>
  <si>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</si>
  <si>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</si>
  <si>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</si>
  <si>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</si>
  <si>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</si>
  <si>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</si>
  <si>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</si>
  <si>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</si>
  <si>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</si>
  <si>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</si>
  <si>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</si>
  <si>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</si>
  <si>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</si>
  <si>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</si>
  <si>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</si>
  <si>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</si>
  <si>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</si>
  <si>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</si>
  <si>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</si>
  <si>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</si>
  <si>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</si>
  <si>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</si>
  <si>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</si>
  <si>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</si>
  <si>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</si>
  <si>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</si>
  <si>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</si>
  <si>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</si>
  <si>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</si>
  <si>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</si>
  <si>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</si>
  <si>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</si>
  <si>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</si>
  <si>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</si>
  <si>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</si>
  <si>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</si>
  <si>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</si>
  <si>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</si>
  <si>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</si>
  <si>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</si>
  <si>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</si>
  <si>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</si>
  <si>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</si>
  <si>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</si>
  <si>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</si>
  <si>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</si>
  <si>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</si>
  <si>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</si>
  <si>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</si>
  <si>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</si>
  <si>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</si>
  <si>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</si>
  <si>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</si>
  <si>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</si>
  <si>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</si>
  <si>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</si>
  <si>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</si>
  <si>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</si>
  <si>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</si>
  <si>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</si>
  <si>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</si>
  <si>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</si>
  <si>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</si>
  <si>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</si>
  <si>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</si>
  <si>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</si>
  <si>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</si>
  <si>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</si>
  <si>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</si>
  <si>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</si>
  <si>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</si>
  <si>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</si>
  <si>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</si>
  <si>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</si>
  <si>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</si>
  <si>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</si>
  <si>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</si>
  <si>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</si>
  <si>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</si>
  <si>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</si>
  <si>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</si>
  <si>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</si>
  <si>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</si>
  <si>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</si>
  <si>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</si>
  <si>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</si>
  <si>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</si>
  <si>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</si>
  <si>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</si>
  <si>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</si>
  <si>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</si>
  <si>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</si>
  <si>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</si>
  <si>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</si>
  <si>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</si>
  <si>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</si>
  <si>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</si>
  <si>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</si>
  <si>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</si>
  <si>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</si>
  <si>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</si>
  <si>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</si>
  <si>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</si>
  <si>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</si>
  <si>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</si>
  <si>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</si>
  <si>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</si>
  <si>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</si>
  <si>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</si>
  <si>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</si>
  <si>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</si>
  <si>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</si>
  <si>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</si>
  <si>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</si>
  <si>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</si>
  <si>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</si>
  <si>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</si>
  <si>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</si>
  <si>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</si>
  <si>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</si>
  <si>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</si>
  <si>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</si>
  <si>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</si>
  <si>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</si>
  <si>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</si>
  <si>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</si>
  <si>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</si>
  <si>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</si>
  <si>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</si>
  <si>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</si>
  <si>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</si>
  <si>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</si>
  <si>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</si>
  <si>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</si>
  <si>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</si>
  <si>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</si>
  <si>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</si>
  <si>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</si>
  <si>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</si>
  <si>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</si>
  <si>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</si>
  <si>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</si>
  <si>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</si>
  <si>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</si>
  <si>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</si>
  <si>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</si>
  <si>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</si>
  <si>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</si>
  <si>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</si>
  <si>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</si>
  <si>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</si>
  <si>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</si>
  <si>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</si>
  <si>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</si>
  <si>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</si>
  <si>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</si>
  <si>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</si>
  <si>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</si>
  <si>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</si>
  <si>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</si>
  <si>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</si>
  <si>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</si>
  <si>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</si>
  <si>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</si>
  <si>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</si>
  <si>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</si>
  <si>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</si>
  <si>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</si>
  <si>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</si>
  <si>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</si>
  <si>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</si>
  <si>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</si>
  <si>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</si>
  <si>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</si>
  <si>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</si>
  <si>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</si>
  <si>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</si>
  <si>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</si>
  <si>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</si>
  <si>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</si>
  <si>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</si>
  <si>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</si>
  <si>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</si>
  <si>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</si>
  <si>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</si>
  <si>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</si>
  <si>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</si>
  <si>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</si>
  <si>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</si>
  <si>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</si>
  <si>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</si>
  <si>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</si>
  <si>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</si>
  <si>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</si>
  <si>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</si>
  <si>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</si>
  <si>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</si>
  <si>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</si>
  <si>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</si>
  <si>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</si>
  <si>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</si>
  <si>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</si>
  <si>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</si>
  <si>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</si>
  <si>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</si>
  <si>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</si>
  <si>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</si>
  <si>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</si>
  <si>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</si>
  <si>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</si>
  <si>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</si>
  <si>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</si>
  <si>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</si>
  <si>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</si>
  <si>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</si>
  <si>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</si>
  <si>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</si>
  <si>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</si>
  <si>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</si>
  <si>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</si>
  <si>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</si>
  <si>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</si>
  <si>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</si>
  <si>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</si>
  <si>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</si>
  <si>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</si>
  <si>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</si>
  <si>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</si>
  <si>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</si>
  <si>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</si>
  <si>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</si>
  <si>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</si>
  <si>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</si>
  <si>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</si>
  <si>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</si>
  <si>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</si>
  <si>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</si>
  <si>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</si>
  <si>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</si>
  <si>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</si>
  <si>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</si>
  <si>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</si>
  <si>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</si>
  <si>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</si>
  <si>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</si>
  <si>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</si>
  <si>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</si>
  <si>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</si>
  <si>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</si>
  <si>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</si>
  <si>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</si>
  <si>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</si>
  <si>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</si>
  <si>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</si>
  <si>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</si>
  <si>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</si>
  <si>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</si>
  <si>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</si>
  <si>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</si>
  <si>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</si>
  <si>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</si>
  <si>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</si>
  <si>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</si>
  <si>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</si>
  <si>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</si>
  <si>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</si>
  <si>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</si>
  <si>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</si>
  <si>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</si>
  <si>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</si>
  <si>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</si>
  <si>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</si>
  <si>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</si>
  <si>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</si>
  <si>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</si>
  <si>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</si>
  <si>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</si>
  <si>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</si>
  <si>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</si>
  <si>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</si>
  <si>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</si>
  <si>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</si>
  <si>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</si>
  <si>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</si>
  <si>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</si>
  <si>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</si>
  <si>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</si>
  <si>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</si>
  <si>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</si>
  <si>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</si>
  <si>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</si>
  <si>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</si>
  <si>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</si>
  <si>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</si>
  <si>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</si>
  <si>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</si>
  <si>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</si>
  <si>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</si>
  <si>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</si>
  <si>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</si>
  <si>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</si>
  <si>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</si>
  <si>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</si>
  <si>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</si>
  <si>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</si>
  <si>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</si>
  <si>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</si>
  <si>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</si>
  <si>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</si>
  <si>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</si>
  <si>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</si>
  <si>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</si>
  <si>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</si>
  <si>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</si>
  <si>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</si>
  <si>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</si>
  <si>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</si>
  <si>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</si>
  <si>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</si>
  <si>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</si>
  <si>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</si>
  <si>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</si>
  <si>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</si>
  <si>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</si>
  <si>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</si>
  <si>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</si>
  <si>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</si>
  <si>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</si>
  <si>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</si>
  <si>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</si>
  <si>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</si>
  <si>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</si>
  <si>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</si>
  <si>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</si>
  <si>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</si>
  <si>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</si>
  <si>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</si>
  <si>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</si>
  <si>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</si>
  <si>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</si>
  <si>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</si>
  <si>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</si>
  <si>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</si>
  <si>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</si>
  <si>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</si>
  <si>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</si>
  <si>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</si>
  <si>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</si>
  <si>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</si>
  <si>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</si>
  <si>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</si>
  <si>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</si>
  <si>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</si>
  <si>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</si>
  <si>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</si>
  <si>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</si>
  <si>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</si>
  <si>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</si>
  <si>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</si>
  <si>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</si>
  <si>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</si>
  <si>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</si>
  <si>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</si>
  <si>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</si>
  <si>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</si>
  <si>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</si>
  <si>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</si>
  <si>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</si>
  <si>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</si>
  <si>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</si>
  <si>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</si>
  <si>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</si>
  <si>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</si>
  <si>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</si>
  <si>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</si>
  <si>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</si>
  <si>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</si>
  <si>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</si>
  <si>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</si>
  <si>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</si>
  <si>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</si>
  <si>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</si>
  <si>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</si>
  <si>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</si>
  <si>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</si>
  <si>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</si>
  <si>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</si>
  <si>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</si>
  <si>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</si>
  <si>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</si>
  <si>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</si>
  <si>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</si>
  <si>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</si>
  <si>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</si>
  <si>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</si>
  <si>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</si>
  <si>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</si>
  <si>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</si>
  <si>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</si>
  <si>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</si>
  <si>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</si>
  <si>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</si>
  <si>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</si>
  <si>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</si>
  <si>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</si>
  <si>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</si>
  <si>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</si>
  <si>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</si>
  <si>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</si>
  <si>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</si>
  <si>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</si>
  <si>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</si>
  <si>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</si>
  <si>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</si>
  <si>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</si>
  <si>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</si>
  <si>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</si>
  <si>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</si>
  <si>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</si>
  <si>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</si>
  <si>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</si>
  <si>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</si>
  <si>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</si>
  <si>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</si>
  <si>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</si>
  <si>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</si>
  <si>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</si>
  <si>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</si>
  <si>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</si>
  <si>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</si>
  <si>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</si>
  <si>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</si>
  <si>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</si>
  <si>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</si>
  <si>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</si>
  <si>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</si>
  <si>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</si>
  <si>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</si>
  <si>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</si>
  <si>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</si>
  <si>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</si>
  <si>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</si>
  <si>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</si>
  <si>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</si>
  <si>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</si>
  <si>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</si>
  <si>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</si>
  <si>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</si>
  <si>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</si>
  <si>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</si>
  <si>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</si>
  <si>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</si>
  <si>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</si>
  <si>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</si>
  <si>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</si>
  <si>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</si>
  <si>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</si>
  <si>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</si>
  <si>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</si>
  <si>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</si>
  <si>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</si>
  <si>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</si>
  <si>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</si>
  <si>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</si>
  <si>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</si>
  <si>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</si>
  <si>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</si>
  <si>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</si>
  <si>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</si>
  <si>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</si>
  <si>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</si>
  <si>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</si>
  <si>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</si>
  <si>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</si>
  <si>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</si>
  <si>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</si>
  <si>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</si>
  <si>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</si>
  <si>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</si>
  <si>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</si>
  <si>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</si>
  <si>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</si>
  <si>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</si>
  <si>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</si>
  <si>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</si>
  <si>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</si>
  <si>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</si>
  <si>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</si>
  <si>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</si>
  <si>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</si>
  <si>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</si>
  <si>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</si>
  <si>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</si>
  <si>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</si>
  <si>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</si>
  <si>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</si>
  <si>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</si>
  <si>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</si>
  <si>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</si>
  <si>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</si>
  <si>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</si>
  <si>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</si>
  <si>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</si>
  <si>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</si>
  <si>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</si>
  <si>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</si>
  <si>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</si>
  <si>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</si>
  <si>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</si>
  <si>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</si>
  <si>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</si>
  <si>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</si>
  <si>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</si>
  <si>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</si>
  <si>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</si>
  <si>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</si>
  <si>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</si>
  <si>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</si>
  <si>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</si>
  <si>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</si>
  <si>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</si>
  <si>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</si>
  <si>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</si>
  <si>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</si>
  <si>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</si>
  <si>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</si>
  <si>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</si>
  <si>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</si>
  <si>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</si>
  <si>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</si>
  <si>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</si>
  <si>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</si>
  <si>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</si>
  <si>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</si>
  <si>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</si>
  <si>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</si>
  <si>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</si>
  <si>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</si>
  <si>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</si>
  <si>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</si>
  <si>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</si>
  <si>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</si>
  <si>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</si>
  <si>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</si>
  <si>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</si>
  <si>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</si>
  <si>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</si>
  <si>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</si>
  <si>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</si>
  <si>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</si>
  <si>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</si>
  <si>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</si>
  <si>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</si>
  <si>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</si>
  <si>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</si>
  <si>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</si>
  <si>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</si>
  <si>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</si>
  <si>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</si>
  <si>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</si>
  <si>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</si>
  <si>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</si>
  <si>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</si>
  <si>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</si>
  <si>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</si>
  <si>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</si>
  <si>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</si>
  <si>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</si>
  <si>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</si>
  <si>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</si>
  <si>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</si>
  <si>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</si>
  <si>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</si>
  <si>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</si>
  <si>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</si>
  <si>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</si>
  <si>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</si>
  <si>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</si>
  <si>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</si>
  <si>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</si>
  <si>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</si>
  <si>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</si>
  <si>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</si>
  <si>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</si>
  <si>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</si>
  <si>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</si>
  <si>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</si>
  <si>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</si>
  <si>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</si>
  <si>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</si>
  <si>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</si>
  <si>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</si>
  <si>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</si>
  <si>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</si>
  <si>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</si>
  <si>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</si>
  <si>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</si>
  <si>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</si>
  <si>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</si>
  <si>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</si>
  <si>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</si>
  <si>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</si>
  <si>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</si>
  <si>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</si>
  <si>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</si>
  <si>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</si>
  <si>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</si>
  <si>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</si>
  <si>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</si>
  <si>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</si>
  <si>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</si>
  <si>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</si>
  <si>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</si>
  <si>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</si>
  <si>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</si>
  <si>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</si>
  <si>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</si>
  <si>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</si>
  <si>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</si>
  <si>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</si>
  <si>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</si>
  <si>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</si>
  <si>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</si>
  <si>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</si>
  <si>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</si>
  <si>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</si>
  <si>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</si>
  <si>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</si>
  <si>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</si>
  <si>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</si>
  <si>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</si>
  <si>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</si>
  <si>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</si>
  <si>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</si>
  <si>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</si>
  <si>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</si>
  <si>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</si>
  <si>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</si>
  <si>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</si>
  <si>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</si>
  <si>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</si>
  <si>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</si>
  <si>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</si>
  <si>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</si>
  <si>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</si>
  <si>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</si>
  <si>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</si>
  <si>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</si>
  <si>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</si>
  <si>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</si>
  <si>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</si>
  <si>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</si>
  <si>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</si>
  <si>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</si>
  <si>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</si>
  <si>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</si>
  <si>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</si>
  <si>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</si>
  <si>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</si>
  <si>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</si>
  <si>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</si>
  <si>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</si>
  <si>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</si>
  <si>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</si>
  <si>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</si>
  <si>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</si>
  <si>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</si>
  <si>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</si>
  <si>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</si>
  <si>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</si>
  <si>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</si>
  <si>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</si>
  <si>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</si>
  <si>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</si>
  <si>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</si>
  <si>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</si>
  <si>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</si>
  <si>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</si>
  <si>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</si>
  <si>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</si>
  <si>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</si>
  <si>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</si>
  <si>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</si>
  <si>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</si>
  <si>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</si>
  <si>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</si>
  <si>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</si>
  <si>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</si>
  <si>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</si>
  <si>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</si>
  <si>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</si>
  <si>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</si>
  <si>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</si>
  <si>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</si>
  <si>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</si>
  <si>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</si>
  <si>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</si>
  <si>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</si>
  <si>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</si>
  <si>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</si>
  <si>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</si>
  <si>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</si>
  <si>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</si>
  <si>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</si>
  <si>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</si>
  <si>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</si>
  <si>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</si>
  <si>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</si>
  <si>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</si>
  <si>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</si>
  <si>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</si>
  <si>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</si>
  <si>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</si>
  <si>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</si>
  <si>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</si>
  <si>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</si>
  <si>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</si>
  <si>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</si>
  <si>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</si>
  <si>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</si>
  <si>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</si>
  <si>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</si>
  <si>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</si>
  <si>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</si>
  <si>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</si>
  <si>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</si>
  <si>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</si>
  <si>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</si>
  <si>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</si>
  <si>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</si>
  <si>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</si>
  <si>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</si>
  <si>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</si>
  <si>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</si>
  <si>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</si>
  <si>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</si>
  <si>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</si>
  <si>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</si>
  <si>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</si>
  <si>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</si>
  <si>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</si>
  <si>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</si>
  <si>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</si>
  <si>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</si>
  <si>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</si>
  <si>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</si>
  <si>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</si>
  <si>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</si>
  <si>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</si>
  <si>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</si>
  <si>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</si>
  <si>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</si>
  <si>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</si>
  <si>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</si>
  <si>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</si>
  <si>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</si>
  <si>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</si>
  <si>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</si>
  <si>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</si>
  <si>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</si>
  <si>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</si>
  <si>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</si>
  <si>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</si>
  <si>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</si>
  <si>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</si>
  <si>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</si>
  <si>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</si>
  <si>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</si>
  <si>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</si>
  <si>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</si>
  <si>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</si>
  <si>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</si>
  <si>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</si>
  <si>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</si>
  <si>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</si>
  <si>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</si>
  <si>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</si>
  <si>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</si>
  <si>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</si>
  <si>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</si>
  <si>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</si>
  <si>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</si>
  <si>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</si>
  <si>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</si>
  <si>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</si>
  <si>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</si>
  <si>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</si>
  <si>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</si>
  <si>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</si>
  <si>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</si>
  <si>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</si>
  <si>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</si>
  <si>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</si>
  <si>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</si>
  <si>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</si>
  <si>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</si>
  <si>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</si>
  <si>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</si>
  <si>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</si>
  <si>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</si>
  <si>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</si>
  <si>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</si>
  <si>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</si>
  <si>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</si>
  <si>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</si>
  <si>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</si>
  <si>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</si>
  <si>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</si>
  <si>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</si>
  <si>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</si>
  <si>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</si>
  <si>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</si>
  <si>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</si>
  <si>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</si>
  <si>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</si>
  <si>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</si>
  <si>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</si>
  <si>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</si>
  <si>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</si>
  <si>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</si>
  <si>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</si>
  <si>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</si>
  <si>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</si>
  <si>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</si>
  <si>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</si>
  <si>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</si>
  <si>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</si>
  <si>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</si>
  <si>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</si>
  <si>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</si>
  <si>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</si>
  <si>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</si>
  <si>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</si>
  <si>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</si>
  <si>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</si>
  <si>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</si>
  <si>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</si>
  <si>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</si>
  <si>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</si>
  <si>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</si>
  <si>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</si>
  <si>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</si>
  <si>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</si>
  <si>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</si>
  <si>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</si>
  <si>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</si>
  <si>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</si>
  <si>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</si>
  <si>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</si>
  <si>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</si>
  <si>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</si>
  <si>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</si>
  <si>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</si>
  <si>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</si>
  <si>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</si>
  <si>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</si>
  <si>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</si>
  <si>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</si>
  <si>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</si>
  <si>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</si>
  <si>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</si>
  <si>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</si>
  <si>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</si>
  <si>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</si>
  <si>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</si>
  <si>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</si>
  <si>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</si>
  <si>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</si>
  <si>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</si>
  <si>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</si>
  <si>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</si>
  <si>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</si>
  <si>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</si>
  <si>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</si>
  <si>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</si>
  <si>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</si>
  <si>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</si>
  <si>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</si>
  <si>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</si>
  <si>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</si>
  <si>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</si>
  <si>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</si>
  <si>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</si>
  <si>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</si>
  <si>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</si>
  <si>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</si>
  <si>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</si>
  <si>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</si>
  <si>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</si>
  <si>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</si>
  <si>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</si>
  <si>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</si>
  <si>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</si>
  <si>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</si>
  <si>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</si>
  <si>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</si>
  <si>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</si>
  <si>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</si>
  <si>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</si>
  <si>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</si>
  <si>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</si>
  <si>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</si>
  <si>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</si>
  <si>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</si>
  <si>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</si>
  <si>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</si>
  <si>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</si>
  <si>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</si>
  <si>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</si>
  <si>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</si>
  <si>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</si>
  <si>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</si>
  <si>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</si>
  <si>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</si>
  <si>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</si>
  <si>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</si>
  <si>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</si>
  <si>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</si>
  <si>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</si>
  <si>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</si>
  <si>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</si>
  <si>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</si>
  <si>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</si>
  <si>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</si>
  <si>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</si>
  <si>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</si>
  <si>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</si>
  <si>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</si>
  <si>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</si>
  <si>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</si>
  <si>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</si>
  <si>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</si>
  <si>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</si>
  <si>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</si>
  <si>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</si>
  <si>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</si>
  <si>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</si>
  <si>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</si>
  <si>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</si>
  <si>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</si>
  <si>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</si>
  <si>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</si>
  <si>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</si>
  <si>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</si>
  <si>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</si>
  <si>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</si>
  <si>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</si>
  <si>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</si>
  <si>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</si>
  <si>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</si>
  <si>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</si>
  <si>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</si>
  <si>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</si>
  <si>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</si>
  <si>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</si>
  <si>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</si>
  <si>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</si>
  <si>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</si>
  <si>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</si>
  <si>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</si>
  <si>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</si>
  <si>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</si>
  <si>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</si>
  <si>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</si>
  <si>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</si>
  <si>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</si>
  <si>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</si>
  <si>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</si>
  <si>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</si>
  <si>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</si>
  <si>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</si>
  <si>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</si>
  <si>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</si>
  <si>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</si>
  <si>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</si>
  <si>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</si>
  <si>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</si>
  <si>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</si>
  <si>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</si>
  <si>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</si>
  <si>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</si>
  <si>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</si>
  <si>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</si>
  <si>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</si>
  <si>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</si>
  <si>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</si>
  <si>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</si>
  <si>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</si>
  <si>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</si>
  <si>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</si>
  <si>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</si>
  <si>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</si>
  <si>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</si>
  <si>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</si>
  <si>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</si>
  <si>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</si>
  <si>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</si>
  <si>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</si>
  <si>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</si>
  <si>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</si>
  <si>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</si>
  <si>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</si>
  <si>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</si>
  <si>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</si>
  <si>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</si>
  <si>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</si>
  <si>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</si>
  <si>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</si>
  <si>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</si>
  <si>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</si>
  <si>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</si>
  <si>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</si>
  <si>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</si>
  <si>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</si>
  <si>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</si>
  <si>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</si>
  <si>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</si>
  <si>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</si>
  <si>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</si>
  <si>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</si>
  <si>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</si>
  <si>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</si>
  <si>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</si>
  <si>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</si>
  <si>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</si>
  <si>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</si>
  <si>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</si>
  <si>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</si>
  <si>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</si>
  <si>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</si>
  <si>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</si>
  <si>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</si>
  <si>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</si>
  <si>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</si>
  <si>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</si>
  <si>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</si>
  <si>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</si>
  <si>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</si>
  <si>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</si>
  <si>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</si>
  <si>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</si>
  <si>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</si>
  <si>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</si>
  <si>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</si>
  <si>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</si>
  <si>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</si>
  <si>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</si>
  <si>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</si>
  <si>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</si>
  <si>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</si>
  <si>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</si>
  <si>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</si>
  <si>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</si>
  <si>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</si>
  <si>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</si>
  <si>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</si>
  <si>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</si>
  <si>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</si>
  <si>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</si>
  <si>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</si>
  <si>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</si>
  <si>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</si>
  <si>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</si>
  <si>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</si>
  <si>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</si>
  <si>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</si>
  <si>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</si>
  <si>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</si>
  <si>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</si>
  <si>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</si>
  <si>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</si>
  <si>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</si>
  <si>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</si>
  <si>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</si>
  <si>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</si>
  <si>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</si>
  <si>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</si>
  <si>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</si>
  <si>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</si>
  <si>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</si>
  <si>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</si>
  <si>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</si>
  <si>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</si>
  <si>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</si>
  <si>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</si>
  <si>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</si>
  <si>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</si>
  <si>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</si>
  <si>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</si>
  <si>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</si>
  <si>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</si>
  <si>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</si>
  <si>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</si>
  <si>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</si>
  <si>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</si>
  <si>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</si>
  <si>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</si>
  <si>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</si>
  <si>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</si>
  <si>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</si>
  <si>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</si>
  <si>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</si>
  <si>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</si>
  <si>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</si>
  <si>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</si>
  <si>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</si>
  <si>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</si>
  <si>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</si>
  <si>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</si>
  <si>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</si>
  <si>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</si>
  <si>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</si>
  <si>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</si>
  <si>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</si>
  <si>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</si>
  <si>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</si>
  <si>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</si>
  <si>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</si>
  <si>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</si>
  <si>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</si>
  <si>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</si>
  <si>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</si>
  <si>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</si>
  <si>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</si>
  <si>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</si>
  <si>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</si>
  <si>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</si>
  <si>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</si>
  <si>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</si>
  <si>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</si>
  <si>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</si>
  <si>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</si>
  <si>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</si>
  <si>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</si>
  <si>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</si>
  <si>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</si>
  <si>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</si>
  <si>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</si>
  <si>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</si>
  <si>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</si>
  <si>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</si>
  <si>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</si>
  <si>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</si>
  <si>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</si>
  <si>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</si>
  <si>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</si>
  <si>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</si>
  <si>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</si>
  <si>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</si>
  <si>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</si>
  <si>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</si>
  <si>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</si>
  <si>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</si>
  <si>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</si>
  <si>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</si>
  <si>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</si>
  <si>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</si>
  <si>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</si>
  <si>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</si>
  <si>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</si>
  <si>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</si>
  <si>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</si>
  <si>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</si>
  <si>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</si>
  <si>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</si>
  <si>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</si>
  <si>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</si>
  <si>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</si>
  <si>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</si>
  <si>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</si>
  <si>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</si>
  <si>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</si>
  <si>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</si>
  <si>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</si>
  <si>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</si>
  <si>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</si>
  <si>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</si>
  <si>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</si>
  <si>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</si>
  <si>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</si>
  <si>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</si>
  <si>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</si>
  <si>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</si>
  <si>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</si>
  <si>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</si>
  <si>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</si>
  <si>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</si>
  <si>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</si>
  <si>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</si>
  <si>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</si>
  <si>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</si>
  <si>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</si>
  <si>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</si>
  <si>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</si>
  <si>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</si>
  <si>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</si>
  <si>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</si>
  <si>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</si>
  <si>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</si>
  <si>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</si>
  <si>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</si>
  <si>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</si>
  <si>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</si>
  <si>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</si>
  <si>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</si>
  <si>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</si>
  <si>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</si>
  <si>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</si>
  <si>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</si>
  <si>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</si>
  <si>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</si>
  <si>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</si>
  <si>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</si>
  <si>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</si>
  <si>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</si>
  <si>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</si>
  <si>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</si>
  <si>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</si>
  <si>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</si>
  <si>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</si>
  <si>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</si>
  <si>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</si>
  <si>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</si>
  <si>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</si>
  <si>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</si>
  <si>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</si>
  <si>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</si>
  <si>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</si>
  <si>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</si>
  <si>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</si>
  <si>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</si>
  <si>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</si>
  <si>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</si>
  <si>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</si>
  <si>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</si>
  <si>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</si>
  <si>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</si>
  <si>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</si>
  <si>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</si>
  <si>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</si>
  <si>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</si>
  <si>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</si>
  <si>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</si>
  <si>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</si>
  <si>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</si>
  <si>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</si>
  <si>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</si>
  <si>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</si>
  <si>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</si>
  <si>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</si>
  <si>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</si>
  <si>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</si>
  <si>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</si>
  <si>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</si>
  <si>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</si>
  <si>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</si>
  <si>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</si>
  <si>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</si>
  <si>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</si>
  <si>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</si>
  <si>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</si>
  <si>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</si>
  <si>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</si>
  <si>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</si>
  <si>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</si>
  <si>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</si>
  <si>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</si>
  <si>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</si>
  <si>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</si>
  <si>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</si>
  <si>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</si>
  <si>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</si>
  <si>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</si>
  <si>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</si>
  <si>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</si>
  <si>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</si>
  <si>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</si>
  <si>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</si>
  <si>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</si>
  <si>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</si>
  <si>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</si>
  <si>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</si>
  <si>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</si>
  <si>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</si>
  <si>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</si>
  <si>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</si>
  <si>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</si>
  <si>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</si>
  <si>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</si>
  <si>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</si>
  <si>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</si>
  <si>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</si>
  <si>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</si>
  <si>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</si>
  <si>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</si>
  <si>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</si>
  <si>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</si>
  <si>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</si>
  <si>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</si>
  <si>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</si>
  <si>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</si>
  <si>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</si>
  <si>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</si>
  <si>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</si>
  <si>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</si>
  <si>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</si>
  <si>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</si>
  <si>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</si>
  <si>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</si>
  <si>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</si>
  <si>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</si>
  <si>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</si>
  <si>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</si>
  <si>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</si>
  <si>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</si>
  <si>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</si>
  <si>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</si>
  <si>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</si>
  <si>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</si>
  <si>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</si>
  <si>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</si>
  <si>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</si>
  <si>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</si>
  <si>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</si>
  <si>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</si>
  <si>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</si>
  <si>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</si>
  <si>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</si>
  <si>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</si>
  <si>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</si>
  <si>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</si>
  <si>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</si>
  <si>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</si>
  <si>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</si>
  <si>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</si>
  <si>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</si>
  <si>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</si>
  <si>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</si>
  <si>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</si>
  <si>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</si>
  <si>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</si>
  <si>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</si>
  <si>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</si>
  <si>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</si>
  <si>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</si>
  <si>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</si>
  <si>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</si>
  <si>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</si>
  <si>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</si>
  <si>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</si>
  <si>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</si>
  <si>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</si>
  <si>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</si>
  <si>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</si>
  <si>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</si>
  <si>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</si>
  <si>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</si>
  <si>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</si>
  <si>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</si>
  <si>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</si>
  <si>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</si>
  <si>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</si>
  <si>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</si>
  <si>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</si>
  <si>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</si>
  <si>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</si>
  <si>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</si>
  <si>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</si>
  <si>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</si>
  <si>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</si>
  <si>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</si>
  <si>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</si>
  <si>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</si>
  <si>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</si>
  <si>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</si>
  <si>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</si>
  <si>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</si>
  <si>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</si>
  <si>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</si>
  <si>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</si>
  <si>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</si>
  <si>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</si>
  <si>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</si>
  <si>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</si>
  <si>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</si>
  <si>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</si>
  <si>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</si>
  <si>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</si>
  <si>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</si>
  <si>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</si>
  <si>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</si>
  <si>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</si>
  <si>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</si>
  <si>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</si>
  <si>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</si>
  <si>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</si>
  <si>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</si>
  <si>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</si>
  <si>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</si>
  <si>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</si>
  <si>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</si>
  <si>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</si>
  <si>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</si>
  <si>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</si>
  <si>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</si>
  <si>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</si>
  <si>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</si>
  <si>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</si>
  <si>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</si>
  <si>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</si>
  <si>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</si>
  <si>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</si>
  <si>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</si>
  <si>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</si>
  <si>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</si>
  <si>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</si>
  <si>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</si>
  <si>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</si>
  <si>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</si>
  <si>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</si>
  <si>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</si>
  <si>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</si>
  <si>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</si>
  <si>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</si>
  <si>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</si>
  <si>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</si>
  <si>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</si>
  <si>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</si>
  <si>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</si>
  <si>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</si>
  <si>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</si>
  <si>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</si>
  <si>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</si>
  <si>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</si>
  <si>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</si>
  <si>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</si>
  <si>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</si>
  <si>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</si>
  <si>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</si>
  <si>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</si>
  <si>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</si>
  <si>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</si>
  <si>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</si>
  <si>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</si>
  <si>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</si>
  <si>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</si>
  <si>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</si>
  <si>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</si>
  <si>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</si>
  <si>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</si>
  <si>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</si>
  <si>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</si>
  <si>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</si>
  <si>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</si>
  <si>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</si>
  <si>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</si>
  <si>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</si>
  <si>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</si>
  <si>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</si>
  <si>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</si>
  <si>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</si>
  <si>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</si>
  <si>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</si>
  <si>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</si>
  <si>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</si>
  <si>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</si>
  <si>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</si>
  <si>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</si>
  <si>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</si>
  <si>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</si>
  <si>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</si>
  <si>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</si>
  <si>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</si>
  <si>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</si>
  <si>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</si>
  <si>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</si>
  <si>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</si>
  <si>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</si>
  <si>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</si>
  <si>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</si>
  <si>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</si>
  <si>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</si>
  <si>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</si>
  <si>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</si>
  <si>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</si>
  <si>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</si>
  <si>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</si>
  <si>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</si>
  <si>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</si>
  <si>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</si>
  <si>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</si>
  <si>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</si>
  <si>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</si>
  <si>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</si>
  <si>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</si>
  <si>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</si>
  <si>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</si>
  <si>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</si>
  <si>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</si>
  <si>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</si>
  <si>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</si>
  <si>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</si>
  <si>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</si>
  <si>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</si>
  <si>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</si>
  <si>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</si>
  <si>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</si>
  <si>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</si>
  <si>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</si>
  <si>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</si>
  <si>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</si>
  <si>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</si>
  <si>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</si>
  <si>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</si>
  <si>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</si>
  <si>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</si>
  <si>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</si>
  <si>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</si>
  <si>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</si>
  <si>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</si>
  <si>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</si>
  <si>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</si>
  <si>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</si>
  <si>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</si>
  <si>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</si>
  <si>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</si>
  <si>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</si>
  <si>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</si>
  <si>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</si>
  <si>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</si>
  <si>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</si>
  <si>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</si>
  <si>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</si>
  <si>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</si>
  <si>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</si>
  <si>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</si>
  <si>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</si>
  <si>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</si>
  <si>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</si>
  <si>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</si>
  <si>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</si>
  <si>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</si>
  <si>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</si>
  <si>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</si>
  <si>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</si>
  <si>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</si>
  <si>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</si>
  <si>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</si>
  <si>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</si>
  <si>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</si>
  <si>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</si>
  <si>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</si>
  <si>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</si>
  <si>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</si>
  <si>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</si>
  <si>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</si>
  <si>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</si>
  <si>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</si>
  <si>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</si>
  <si>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</si>
  <si>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</si>
  <si>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</si>
  <si>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</si>
  <si>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</si>
  <si>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</si>
  <si>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</si>
  <si>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</si>
  <si>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</si>
  <si>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</si>
  <si>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</si>
  <si>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</si>
  <si>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</si>
  <si>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</si>
  <si>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</si>
  <si>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</si>
  <si>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</si>
  <si>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</si>
  <si>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</si>
  <si>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</si>
  <si>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</si>
  <si>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</si>
  <si>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</si>
  <si>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</si>
  <si>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</si>
  <si>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</si>
  <si>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</si>
  <si>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</si>
  <si>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</si>
  <si>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</si>
  <si>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</si>
  <si>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</si>
  <si>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</si>
  <si>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</si>
  <si>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</si>
  <si>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</si>
  <si>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</si>
  <si>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</si>
  <si>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</si>
  <si>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</si>
  <si>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</si>
  <si>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</si>
  <si>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</si>
  <si>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</si>
  <si>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</si>
  <si>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</si>
  <si>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</si>
  <si>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</si>
  <si>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</si>
  <si>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</si>
  <si>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</si>
  <si>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</si>
  <si>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</si>
  <si>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</si>
  <si>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</si>
  <si>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</si>
  <si>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</si>
  <si>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</si>
  <si>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</si>
  <si>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</si>
  <si>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</si>
  <si>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</si>
  <si>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</si>
  <si>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</si>
  <si>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</si>
  <si>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</si>
  <si>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</si>
  <si>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</si>
  <si>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</si>
  <si>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</si>
  <si>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</si>
  <si>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</si>
  <si>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</si>
  <si>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</si>
  <si>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</si>
  <si>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</si>
  <si>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</si>
  <si>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</si>
  <si>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</si>
  <si>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</si>
  <si>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</si>
  <si>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</si>
  <si>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</si>
  <si>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</si>
  <si>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</si>
  <si>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</si>
  <si>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</si>
  <si>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</si>
  <si>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</si>
  <si>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</si>
  <si>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</si>
  <si>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</si>
  <si>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</si>
  <si>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</si>
  <si>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</si>
  <si>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</si>
  <si>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</si>
  <si>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</si>
  <si>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</si>
  <si>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</si>
  <si>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</si>
  <si>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</si>
  <si>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</si>
  <si>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</si>
  <si>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</si>
  <si>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</si>
  <si>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</si>
  <si>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</si>
  <si>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</si>
  <si>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</si>
  <si>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</si>
  <si>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</si>
  <si>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</si>
  <si>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</si>
  <si>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</si>
  <si>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</si>
  <si>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</si>
  <si>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</si>
  <si>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</si>
  <si>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</si>
  <si>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</si>
  <si>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</si>
  <si>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</si>
  <si>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</si>
  <si>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</si>
  <si>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</si>
  <si>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</si>
  <si>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</si>
  <si>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</si>
  <si>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</si>
  <si>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</si>
  <si>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</si>
  <si>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</si>
  <si>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</si>
  <si>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</si>
  <si>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</si>
  <si>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</si>
  <si>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</si>
  <si>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</si>
  <si>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</si>
  <si>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</si>
  <si>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</si>
  <si>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</si>
  <si>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</si>
  <si>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</si>
  <si>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</si>
  <si>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</si>
  <si>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</si>
  <si>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</si>
  <si>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</si>
  <si>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</si>
  <si>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</si>
  <si>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</si>
  <si>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</si>
  <si>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</si>
  <si>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</si>
  <si>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</si>
  <si>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</si>
  <si>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</si>
  <si>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</si>
  <si>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</si>
  <si>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</si>
  <si>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</si>
  <si>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</si>
  <si>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</si>
  <si>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</si>
  <si>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</si>
  <si>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</si>
  <si>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</si>
  <si>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</si>
  <si>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</si>
  <si>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</si>
  <si>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</si>
  <si>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</si>
  <si>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</si>
  <si>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</si>
  <si>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</si>
  <si>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</si>
  <si>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</si>
  <si>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</si>
  <si>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</si>
  <si>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</si>
  <si>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</si>
  <si>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</si>
  <si>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</si>
  <si>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</si>
  <si>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</si>
  <si>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</si>
  <si>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</si>
  <si>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</si>
  <si>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</si>
  <si>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</si>
  <si>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</si>
  <si>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</si>
  <si>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</si>
  <si>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</si>
  <si>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</si>
  <si>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</si>
  <si>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</si>
  <si>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</si>
  <si>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</si>
  <si>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</si>
  <si>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</si>
  <si>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</si>
  <si>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</si>
  <si>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</si>
  <si>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</si>
  <si>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</si>
  <si>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</si>
  <si>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</si>
  <si>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</si>
  <si>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</si>
  <si>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</si>
  <si>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</si>
  <si>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</si>
  <si>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</si>
  <si>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</si>
  <si>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</si>
  <si>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</si>
  <si>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</si>
  <si>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</si>
  <si>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</si>
  <si>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</si>
  <si>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</si>
  <si>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</si>
  <si>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</si>
  <si>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</si>
  <si>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</si>
  <si>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</si>
  <si>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</si>
  <si>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</si>
  <si>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</si>
  <si>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</si>
  <si>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</si>
  <si>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</si>
  <si>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</si>
  <si>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</si>
  <si>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</si>
  <si>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</si>
  <si>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</si>
  <si>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</si>
  <si>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</si>
  <si>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</si>
  <si>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</si>
  <si>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</si>
  <si>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</si>
  <si>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</si>
  <si>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</si>
  <si>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</si>
  <si>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</si>
  <si>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</si>
  <si>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</si>
  <si>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</si>
  <si>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</si>
  <si>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</si>
  <si>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</si>
  <si>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</si>
  <si>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</si>
  <si>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</si>
  <si>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</si>
  <si>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</si>
  <si>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</si>
  <si>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</si>
  <si>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</si>
  <si>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</si>
  <si>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</si>
  <si>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</si>
  <si>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</si>
  <si>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</si>
  <si>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</si>
  <si>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</si>
  <si>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</si>
  <si>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</si>
  <si>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</si>
  <si>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</si>
  <si>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</si>
  <si>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</si>
  <si>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</si>
  <si>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</si>
  <si>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</si>
  <si>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</si>
  <si>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</si>
  <si>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</si>
  <si>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</si>
  <si>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</si>
  <si>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</si>
  <si>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</si>
  <si>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</si>
  <si>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</si>
  <si>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</si>
  <si>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</si>
  <si>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</si>
  <si>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</si>
  <si>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</si>
  <si>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</si>
  <si>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</si>
  <si>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</si>
  <si>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</si>
  <si>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</si>
  <si>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</si>
  <si>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</si>
  <si>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</si>
  <si>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</si>
  <si>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</si>
  <si>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</si>
  <si>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</si>
  <si>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</si>
  <si>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</si>
  <si>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</si>
  <si>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</si>
  <si>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</si>
  <si>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</si>
  <si>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</si>
  <si>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</si>
  <si>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</si>
  <si>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</si>
  <si>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</si>
  <si>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</si>
  <si>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</si>
  <si>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</si>
  <si>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</si>
  <si>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</si>
  <si>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</si>
  <si>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</si>
  <si>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</si>
  <si>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</si>
  <si>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</si>
  <si>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</si>
  <si>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</si>
  <si>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</si>
  <si>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</si>
  <si>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</si>
  <si>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</si>
  <si>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</si>
  <si>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</si>
  <si>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</si>
  <si>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</si>
  <si>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</si>
  <si>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</si>
  <si>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</si>
  <si>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</si>
  <si>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</si>
  <si>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</si>
  <si>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</si>
  <si>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</si>
  <si>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</si>
  <si>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</si>
  <si>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</si>
  <si>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</si>
  <si>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</si>
  <si>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</si>
  <si>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</si>
  <si>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</si>
  <si>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</si>
  <si>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</si>
  <si>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</si>
  <si>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</si>
  <si>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</si>
  <si>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</si>
  <si>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</si>
  <si>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</si>
  <si>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</si>
  <si>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</si>
  <si>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</si>
  <si>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</si>
  <si>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</si>
  <si>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</si>
  <si>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</si>
  <si>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</si>
  <si>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</si>
  <si>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</si>
  <si>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</si>
  <si>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</si>
  <si>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</si>
  <si>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</si>
  <si>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</si>
  <si>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</si>
  <si>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</si>
  <si>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</si>
  <si>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</si>
  <si>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</si>
  <si>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</si>
  <si>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</si>
  <si>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</si>
  <si>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</si>
  <si>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</si>
  <si>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</si>
  <si>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</si>
  <si>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</si>
  <si>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</si>
  <si>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</si>
  <si>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</si>
  <si>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</si>
  <si>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</si>
  <si>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</si>
  <si>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</si>
  <si>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</si>
  <si>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</si>
  <si>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</si>
  <si>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</si>
  <si>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</si>
  <si>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</si>
  <si>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</si>
  <si>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</si>
  <si>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</si>
  <si>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</si>
  <si>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</si>
  <si>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</si>
  <si>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</si>
  <si>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</si>
  <si>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</si>
  <si>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</si>
  <si>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</si>
  <si>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</si>
  <si>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</si>
  <si>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</si>
  <si>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</si>
  <si>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</si>
  <si>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</si>
  <si>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</si>
  <si>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</si>
  <si>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</si>
  <si>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</si>
  <si>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</si>
  <si>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</si>
  <si>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</si>
  <si>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</si>
  <si>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</si>
  <si>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</si>
  <si>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</si>
  <si>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</si>
  <si>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</si>
  <si>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</si>
  <si>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</si>
  <si>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</si>
  <si>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</si>
  <si>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</si>
  <si>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</si>
  <si>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</si>
  <si>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</si>
  <si>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</si>
  <si>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</si>
  <si>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</si>
  <si>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</si>
  <si>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</si>
  <si>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</si>
  <si>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</si>
  <si>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</si>
  <si>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</si>
  <si>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</si>
  <si>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</si>
  <si>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</si>
  <si>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</si>
  <si>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</si>
  <si>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</si>
  <si>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</si>
  <si>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</si>
  <si>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</si>
  <si>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</si>
  <si>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</si>
  <si>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</si>
  <si>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</si>
  <si>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</si>
  <si>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</si>
  <si>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</si>
  <si>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</si>
  <si>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</si>
  <si>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</si>
  <si>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</si>
  <si>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</si>
  <si>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</si>
  <si>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</si>
  <si>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</si>
  <si>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</si>
  <si>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</si>
  <si>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</si>
  <si>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</si>
  <si>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</si>
  <si>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</si>
  <si>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</si>
  <si>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</si>
  <si>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</si>
  <si>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</si>
  <si>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</si>
  <si>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</si>
  <si>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</si>
  <si>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</si>
  <si>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</si>
  <si>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</si>
  <si>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</si>
  <si>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</si>
  <si>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</si>
  <si>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</si>
  <si>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</si>
  <si>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</si>
  <si>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</si>
  <si>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</si>
  <si>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</si>
  <si>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</si>
  <si>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</si>
  <si>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</si>
  <si>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</si>
  <si>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</si>
  <si>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</si>
  <si>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</si>
  <si>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</si>
  <si>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</si>
  <si>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</si>
  <si>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</si>
  <si>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</si>
  <si>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</si>
  <si>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</si>
  <si>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</si>
  <si>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</si>
  <si>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</si>
  <si>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</si>
  <si>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</si>
  <si>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</si>
  <si>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</si>
  <si>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</si>
  <si>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</si>
  <si>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</si>
  <si>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</si>
  <si>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</si>
  <si>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</si>
  <si>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</si>
  <si>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</si>
  <si>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</si>
  <si>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</si>
  <si>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</si>
  <si>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</si>
  <si>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</si>
  <si>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</si>
  <si>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</si>
  <si>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</si>
  <si>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</si>
  <si>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</si>
  <si>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</si>
  <si>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</si>
  <si>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</si>
  <si>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</si>
  <si>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</si>
  <si>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</si>
  <si>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</si>
  <si>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</si>
  <si>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</si>
  <si>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</si>
  <si>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</si>
  <si>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</si>
  <si>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</si>
  <si>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</si>
  <si>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</si>
  <si>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</si>
  <si>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</si>
  <si>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</si>
  <si>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</si>
  <si>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</si>
  <si>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</si>
  <si>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</si>
  <si>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</si>
  <si>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</si>
  <si>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</si>
  <si>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</si>
  <si>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</si>
  <si>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</si>
  <si>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</si>
  <si>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</si>
  <si>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</si>
  <si>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</si>
  <si>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</si>
  <si>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</si>
  <si>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</si>
  <si>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</si>
  <si>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</si>
  <si>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</si>
  <si>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</si>
  <si>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</si>
  <si>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</si>
  <si>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</si>
  <si>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</si>
  <si>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</si>
  <si>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</si>
  <si>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</si>
  <si>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</si>
  <si>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</si>
  <si>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</si>
  <si>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</si>
  <si>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</si>
  <si>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</si>
  <si>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</si>
  <si>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</si>
  <si>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</si>
  <si>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</si>
  <si>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</si>
  <si>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</si>
  <si>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</si>
  <si>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</si>
  <si>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</si>
  <si>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</si>
  <si>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</si>
  <si>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</si>
  <si>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</si>
  <si>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</si>
  <si>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</si>
  <si>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</si>
  <si>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</si>
  <si>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</si>
  <si>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</si>
  <si>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</si>
  <si>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</si>
  <si>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</si>
  <si>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</si>
  <si>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</si>
  <si>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</si>
  <si>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</si>
  <si>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</si>
  <si>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</si>
  <si>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</si>
  <si>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</si>
  <si>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</si>
  <si>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</si>
  <si>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</si>
  <si>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</si>
  <si>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</si>
  <si>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</si>
  <si>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</si>
  <si>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</si>
  <si>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</si>
  <si>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</si>
  <si>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</si>
  <si>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</si>
  <si>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</si>
  <si>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</si>
  <si>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</si>
  <si>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</si>
  <si>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</si>
  <si>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</si>
  <si>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</si>
  <si>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</si>
  <si>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</si>
  <si>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</si>
  <si>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</si>
  <si>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</si>
  <si>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</si>
  <si>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</si>
  <si>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</si>
  <si>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</si>
  <si>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</si>
  <si>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</si>
  <si>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</si>
  <si>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</si>
  <si>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</si>
  <si>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</si>
  <si>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</si>
  <si>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</si>
  <si>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</si>
  <si>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</si>
  <si>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</si>
  <si>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</si>
  <si>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</si>
  <si>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</si>
  <si>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</si>
  <si>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</si>
  <si>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</si>
  <si>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</si>
  <si>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</si>
  <si>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</si>
  <si>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</si>
  <si>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</si>
  <si>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</si>
  <si>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</si>
  <si>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</si>
  <si>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</si>
  <si>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</si>
  <si>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</si>
  <si>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</si>
  <si>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</si>
  <si>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</si>
  <si>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</si>
  <si>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</si>
  <si>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</si>
  <si>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</si>
  <si>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</si>
  <si>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</si>
  <si>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</si>
  <si>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</si>
  <si>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</si>
  <si>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</si>
  <si>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</si>
  <si>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</si>
  <si>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</si>
  <si>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</si>
  <si>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</si>
  <si>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</si>
  <si>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</si>
  <si>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</si>
  <si>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</si>
  <si>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</si>
  <si>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</si>
  <si>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</si>
  <si>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</si>
  <si>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</si>
  <si>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</si>
  <si>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</si>
  <si>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</si>
  <si>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</si>
  <si>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</si>
  <si>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</si>
  <si>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</si>
  <si>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</si>
  <si>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</si>
  <si>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</si>
  <si>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</si>
  <si>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</si>
  <si>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</si>
  <si>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</si>
  <si>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</si>
  <si>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</si>
  <si>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</si>
  <si>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</si>
  <si>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</si>
  <si>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</si>
  <si>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</si>
  <si>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</si>
  <si>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</si>
  <si>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</si>
  <si>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</si>
  <si>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</si>
  <si>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</si>
  <si>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</si>
  <si>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</si>
  <si>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</si>
  <si>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</si>
  <si>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</si>
  <si>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</si>
  <si>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</si>
  <si>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</si>
  <si>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</si>
  <si>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</si>
  <si>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</si>
  <si>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</si>
  <si>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</si>
  <si>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</si>
  <si>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</si>
  <si>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</si>
  <si>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</si>
  <si>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</si>
  <si>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</si>
  <si>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</si>
  <si>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</si>
  <si>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</si>
  <si>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</si>
  <si>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</si>
  <si>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</si>
  <si>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</si>
  <si>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</si>
  <si>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</si>
  <si>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</si>
  <si>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</si>
  <si>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</si>
  <si>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</si>
  <si>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</si>
  <si>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</si>
  <si>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</si>
  <si>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</si>
  <si>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</si>
  <si>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</si>
  <si>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</si>
  <si>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</si>
  <si>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</si>
  <si>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</si>
  <si>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</si>
  <si>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</si>
  <si>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</si>
  <si>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</si>
  <si>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</si>
  <si>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</si>
  <si>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</si>
  <si>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</si>
  <si>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</si>
  <si>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</si>
  <si>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</si>
  <si>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</si>
  <si>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</si>
  <si>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</si>
  <si>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</si>
  <si>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</si>
  <si>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</si>
  <si>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</si>
  <si>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</si>
  <si>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</si>
  <si>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</si>
  <si>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</si>
  <si>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</si>
  <si>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</si>
  <si>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</si>
  <si>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</si>
  <si>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</si>
  <si>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</si>
  <si>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</si>
  <si>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</si>
  <si>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</si>
  <si>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</si>
  <si>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</si>
  <si>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</si>
  <si>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</si>
  <si>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</si>
  <si>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</si>
  <si>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</si>
  <si>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</si>
  <si>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</si>
  <si>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</si>
  <si>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</si>
  <si>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</si>
  <si>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</si>
  <si>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</si>
  <si>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</si>
  <si>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</si>
  <si>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</si>
  <si>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</si>
  <si>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</si>
  <si>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</si>
  <si>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</si>
  <si>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</si>
  <si>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</si>
  <si>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</si>
  <si>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</si>
  <si>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</si>
  <si>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</si>
  <si>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</si>
  <si>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</si>
  <si>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</si>
  <si>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</si>
  <si>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</si>
  <si>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</si>
  <si>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</si>
  <si>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</si>
  <si>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</si>
  <si>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</si>
  <si>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</si>
  <si>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</si>
  <si>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</si>
  <si>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</si>
  <si>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</si>
  <si>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</si>
  <si>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</si>
  <si>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</si>
  <si>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</si>
  <si>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</si>
  <si>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</si>
  <si>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</si>
  <si>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</si>
  <si>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</si>
  <si>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</si>
  <si>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</si>
  <si>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</si>
  <si>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</si>
  <si>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</si>
  <si>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</si>
  <si>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</si>
  <si>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</si>
  <si>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</si>
  <si>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</si>
  <si>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</si>
  <si>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</si>
  <si>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</si>
  <si>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</si>
  <si>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</si>
  <si>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</si>
  <si>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</si>
  <si>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</si>
  <si>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</si>
  <si>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</si>
  <si>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</si>
  <si>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</si>
  <si>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</si>
  <si>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</si>
  <si>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</si>
  <si>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</si>
  <si>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</si>
  <si>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</si>
  <si>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</si>
  <si>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</si>
  <si>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</si>
  <si>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</si>
  <si>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</si>
  <si>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</si>
  <si>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</si>
  <si>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</si>
  <si>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</si>
  <si>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</si>
  <si>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</si>
  <si>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</si>
  <si>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</si>
  <si>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</si>
  <si>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</si>
  <si>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</si>
  <si>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</si>
  <si>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</si>
  <si>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</si>
  <si>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</si>
  <si>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</si>
  <si>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</si>
  <si>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</si>
  <si>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</si>
  <si>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</si>
  <si>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</si>
  <si>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</si>
  <si>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</si>
  <si>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</si>
  <si>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</si>
  <si>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</si>
  <si>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</si>
  <si>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</si>
  <si>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</si>
  <si>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</si>
  <si>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</si>
  <si>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</si>
  <si>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</si>
  <si>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</si>
  <si>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</si>
  <si>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</si>
  <si>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</si>
  <si>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</si>
  <si>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</si>
  <si>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</si>
  <si>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</si>
  <si>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</si>
  <si>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</si>
  <si>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</si>
  <si>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</si>
  <si>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</si>
  <si>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</si>
  <si>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</si>
  <si>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</si>
  <si>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</si>
  <si>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</si>
  <si>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</si>
  <si>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</si>
  <si>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</si>
  <si>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</si>
  <si>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</si>
  <si>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</si>
  <si>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</si>
  <si>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</si>
  <si>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</si>
  <si>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</si>
  <si>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</si>
  <si>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</si>
  <si>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</si>
  <si>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</si>
  <si>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</si>
  <si>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</si>
  <si>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</si>
  <si>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</si>
  <si>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</si>
  <si>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</si>
  <si>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</si>
  <si>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</si>
  <si>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</si>
  <si>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</si>
  <si>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</si>
  <si>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</si>
  <si>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</si>
  <si>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</si>
  <si>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</si>
  <si>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</si>
  <si>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</si>
  <si>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</si>
  <si>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</si>
  <si>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</si>
  <si>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</si>
  <si>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</si>
  <si>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</si>
  <si>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</si>
  <si>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</si>
  <si>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</si>
  <si>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</si>
  <si>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</si>
  <si>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</si>
  <si>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</si>
  <si>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</si>
  <si>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</si>
  <si>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</si>
  <si>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</si>
  <si>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</si>
  <si>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</si>
  <si>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</si>
  <si>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</si>
  <si>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</si>
  <si>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</si>
  <si>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</si>
  <si>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</si>
  <si>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</si>
  <si>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</si>
  <si>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</si>
  <si>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</si>
  <si>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</si>
  <si>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</si>
  <si>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</si>
  <si>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</si>
  <si>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</si>
  <si>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</si>
  <si>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</si>
  <si>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</si>
  <si>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</si>
  <si>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</si>
  <si>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</si>
  <si>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</si>
  <si>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</si>
  <si>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</si>
  <si>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</si>
  <si>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</si>
  <si>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</si>
  <si>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</si>
  <si>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</si>
  <si>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</si>
  <si>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</si>
  <si>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</si>
  <si>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</si>
  <si>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</si>
  <si>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</si>
  <si>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</si>
  <si>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</si>
  <si>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</si>
  <si>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</si>
  <si>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</si>
  <si>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</si>
  <si>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</si>
  <si>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</si>
  <si>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</si>
  <si>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</si>
  <si>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</si>
  <si>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</si>
  <si>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</si>
  <si>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</si>
  <si>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</si>
  <si>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</si>
  <si>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</si>
  <si>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</si>
  <si>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</si>
  <si>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</si>
  <si>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</si>
  <si>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</si>
  <si>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</si>
  <si>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</si>
  <si>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</si>
  <si>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</si>
  <si>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</si>
  <si>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</si>
  <si>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</si>
  <si>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</si>
  <si>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</si>
  <si>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</si>
  <si>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</si>
  <si>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</si>
  <si>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</si>
  <si>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</si>
  <si>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</si>
  <si>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</si>
  <si>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</si>
  <si>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</si>
  <si>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</si>
  <si>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</si>
  <si>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</si>
  <si>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</si>
  <si>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</si>
  <si>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</si>
  <si>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</si>
  <si>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</si>
  <si>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</si>
  <si>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</si>
  <si>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</si>
  <si>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</si>
  <si>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</si>
  <si>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</si>
  <si>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</si>
  <si>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</si>
  <si>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</si>
  <si>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</si>
  <si>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</si>
  <si>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</si>
  <si>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</si>
  <si>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</si>
  <si>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</si>
  <si>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</si>
  <si>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</si>
  <si>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</si>
  <si>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</si>
  <si>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</si>
  <si>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</si>
  <si>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</si>
  <si>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</si>
  <si>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</si>
  <si>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</si>
  <si>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</si>
  <si>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</si>
  <si>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</si>
  <si>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</si>
  <si>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</si>
  <si>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</si>
  <si>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</si>
  <si>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</si>
  <si>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</si>
  <si>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</si>
  <si>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</si>
  <si>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</si>
  <si>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</si>
  <si>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</si>
  <si>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</si>
  <si>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</si>
  <si>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</si>
  <si>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</si>
  <si>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</si>
  <si>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</si>
  <si>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</si>
  <si>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</si>
  <si>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</si>
  <si>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</si>
  <si>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</si>
  <si>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</si>
  <si>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</si>
  <si>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</si>
  <si>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</si>
  <si>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</si>
  <si>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</si>
  <si>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</si>
  <si>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</si>
  <si>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</si>
  <si>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</si>
  <si>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</si>
  <si>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</si>
  <si>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</si>
  <si>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</si>
  <si>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</si>
  <si>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</si>
  <si>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</si>
  <si>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</si>
  <si>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</si>
  <si>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</si>
  <si>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</si>
  <si>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</si>
  <si>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</si>
  <si>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</si>
  <si>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</si>
  <si>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</si>
  <si>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</si>
  <si>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</si>
  <si>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</si>
  <si>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</si>
  <si>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</si>
  <si>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</si>
  <si>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</si>
  <si>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</si>
  <si>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</si>
  <si>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</si>
  <si>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</si>
  <si>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</si>
  <si>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</si>
  <si>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</si>
  <si>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</si>
  <si>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</si>
  <si>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</si>
  <si>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</si>
  <si>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</si>
  <si>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</si>
  <si>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</si>
  <si>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</si>
  <si>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</si>
  <si>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</si>
  <si>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</si>
  <si>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</si>
  <si>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</si>
  <si>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</si>
  <si>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</si>
  <si>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</si>
  <si>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</si>
  <si>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</si>
  <si>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</si>
  <si>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</si>
  <si>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</si>
  <si>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</si>
  <si>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</si>
  <si>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</si>
  <si>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</si>
  <si>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</si>
  <si>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</si>
  <si>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</si>
  <si>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</si>
  <si>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</si>
  <si>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</si>
  <si>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</si>
  <si>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</si>
  <si>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</si>
  <si>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</si>
  <si>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</si>
  <si>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</si>
  <si>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</si>
  <si>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</si>
  <si>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</si>
  <si>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</si>
  <si>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</si>
  <si>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</si>
  <si>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</si>
  <si>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</si>
  <si>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</si>
  <si>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</si>
  <si>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</si>
  <si>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</si>
  <si>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</si>
  <si>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</si>
  <si>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</si>
  <si>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</si>
  <si>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</si>
  <si>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</si>
  <si>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</si>
  <si>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</si>
  <si>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</si>
  <si>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</si>
  <si>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</si>
  <si>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</si>
  <si>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</si>
  <si>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</si>
  <si>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</si>
  <si>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</si>
  <si>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</si>
  <si>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</si>
  <si>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</si>
  <si>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</si>
  <si>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</si>
  <si>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</si>
  <si>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</si>
  <si>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</si>
  <si>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</si>
  <si>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</si>
  <si>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</si>
  <si>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</si>
  <si>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</si>
  <si>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</si>
  <si>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</si>
  <si>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</si>
  <si>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</si>
  <si>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</si>
  <si>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</si>
  <si>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</si>
  <si>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</si>
  <si>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</si>
  <si>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</si>
  <si>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</si>
  <si>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</si>
  <si>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</si>
  <si>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</si>
  <si>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</si>
  <si>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</si>
  <si>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</si>
  <si>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</si>
  <si>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</si>
  <si>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</si>
  <si>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</si>
  <si>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</si>
  <si>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</si>
  <si>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</si>
  <si>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</si>
  <si>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</si>
  <si>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</si>
  <si>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</si>
  <si>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</si>
  <si>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</si>
  <si>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</si>
  <si>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</si>
  <si>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</si>
  <si>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</si>
  <si>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</si>
  <si>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</si>
  <si>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</si>
  <si>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</si>
  <si>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</si>
  <si>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</si>
  <si>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</si>
  <si>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</si>
  <si>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</si>
  <si>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</si>
  <si>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</si>
  <si>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</si>
  <si>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</si>
  <si>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</si>
  <si>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</si>
  <si>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</si>
  <si>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</si>
  <si>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</si>
  <si>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</si>
  <si>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</si>
  <si>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</si>
  <si>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</si>
  <si>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</si>
  <si>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</si>
  <si>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</si>
  <si>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</si>
  <si>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</si>
  <si>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</si>
  <si>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</si>
  <si>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</si>
  <si>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</si>
  <si>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</si>
  <si>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</si>
  <si>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</si>
  <si>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</si>
  <si>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</si>
  <si>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</si>
  <si>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</si>
  <si>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</si>
  <si>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</si>
  <si>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</si>
  <si>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</si>
  <si>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</si>
  <si>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</si>
  <si>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</si>
  <si>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</si>
  <si>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</si>
  <si>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</si>
  <si>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</si>
  <si>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</si>
  <si>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</si>
  <si>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</si>
  <si>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</si>
  <si>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</si>
  <si>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</si>
  <si>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</si>
  <si>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</si>
  <si>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</si>
  <si>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</si>
  <si>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</si>
  <si>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</si>
  <si>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</si>
  <si>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</si>
  <si>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</si>
  <si>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</si>
  <si>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</si>
  <si>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</si>
  <si>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</si>
  <si>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</si>
  <si>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</si>
  <si>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</si>
  <si>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</si>
  <si>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</si>
  <si>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</si>
  <si>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</si>
  <si>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</si>
  <si>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</si>
  <si>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</si>
  <si>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</si>
  <si>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</si>
  <si>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</si>
  <si>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</si>
  <si>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</si>
  <si>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</si>
  <si>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</si>
  <si>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</si>
  <si>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</si>
  <si>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</si>
  <si>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</si>
  <si>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</si>
  <si>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</si>
  <si>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</si>
  <si>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</si>
  <si>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</si>
  <si>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</si>
  <si>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</si>
  <si>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</si>
  <si>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</si>
  <si>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</si>
  <si>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</si>
  <si>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</si>
  <si>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</si>
  <si>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</si>
  <si>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</si>
  <si>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</si>
  <si>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</si>
  <si>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</si>
  <si>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</si>
  <si>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</si>
  <si>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</si>
  <si>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</si>
  <si>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</si>
  <si>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</si>
  <si>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</si>
  <si>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</si>
  <si>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</si>
  <si>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</si>
  <si>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</si>
  <si>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</si>
  <si>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</si>
  <si>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</si>
  <si>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</si>
  <si>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</si>
  <si>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</si>
  <si>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</si>
  <si>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</si>
  <si>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</si>
  <si>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</si>
  <si>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</si>
  <si>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</si>
  <si>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</si>
  <si>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</si>
  <si>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</si>
  <si>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</si>
  <si>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</si>
  <si>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</si>
  <si>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</si>
  <si>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</si>
  <si>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</si>
  <si>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</si>
  <si>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</si>
  <si>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</si>
  <si>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</si>
  <si>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</si>
  <si>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</si>
  <si>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</si>
  <si>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</si>
  <si>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</si>
  <si>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</si>
  <si>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</si>
  <si>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</si>
  <si>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</si>
  <si>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</si>
  <si>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</si>
  <si>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</si>
  <si>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</si>
  <si>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</si>
  <si>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</si>
  <si>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</si>
  <si>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</si>
  <si>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</si>
  <si>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</si>
  <si>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</si>
  <si>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</si>
  <si>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</si>
  <si>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</si>
  <si>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</si>
  <si>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</si>
  <si>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</si>
  <si>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</si>
  <si>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</si>
  <si>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</si>
  <si>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</si>
  <si>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</si>
  <si>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</si>
  <si>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</si>
  <si>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</si>
  <si>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</si>
  <si>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</si>
  <si>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</si>
  <si>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</si>
  <si>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</si>
  <si>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</si>
  <si>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</si>
  <si>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</si>
  <si>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</si>
  <si>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</si>
  <si>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</si>
  <si>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</si>
  <si>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</si>
  <si>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</si>
  <si>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</si>
  <si>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</si>
  <si>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</si>
  <si>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</si>
  <si>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</si>
  <si>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</si>
  <si>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</si>
  <si>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</si>
  <si>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</si>
  <si>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</si>
  <si>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</si>
  <si>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</si>
  <si>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</si>
  <si>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</si>
  <si>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</si>
  <si>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</si>
  <si>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</si>
  <si>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</si>
  <si>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</si>
  <si>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</si>
  <si>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</si>
  <si>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</si>
  <si>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</si>
  <si>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</si>
  <si>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</si>
  <si>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</si>
  <si>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</si>
  <si>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</si>
  <si>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</si>
  <si>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</si>
  <si>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</si>
  <si>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</si>
  <si>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</si>
  <si>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</si>
  <si>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</si>
  <si>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</si>
  <si>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</si>
  <si>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</si>
  <si>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</si>
  <si>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</si>
  <si>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</si>
  <si>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</si>
  <si>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</si>
  <si>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</si>
  <si>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</si>
  <si>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</si>
  <si>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</si>
  <si>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</si>
  <si>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</si>
  <si>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</si>
  <si>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</si>
  <si>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</si>
  <si>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</si>
  <si>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</si>
  <si>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</si>
  <si>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</si>
  <si>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</si>
  <si>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</si>
  <si>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</si>
  <si>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</si>
  <si>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</si>
  <si>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</si>
  <si>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</si>
  <si>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</si>
  <si>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</si>
  <si>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</si>
  <si>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</si>
  <si>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</si>
  <si>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</si>
  <si>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</si>
  <si>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</si>
  <si>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</si>
  <si>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</si>
  <si>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</si>
  <si>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</si>
  <si>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</si>
  <si>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</si>
  <si>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</si>
  <si>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</si>
  <si>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</si>
  <si>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</si>
  <si>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</si>
  <si>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</si>
  <si>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</si>
  <si>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</si>
  <si>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</si>
  <si>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</si>
  <si>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</si>
  <si>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</si>
  <si>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</si>
  <si>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</si>
  <si>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</si>
  <si>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</si>
  <si>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</si>
  <si>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</si>
  <si>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</si>
  <si>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</si>
  <si>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</si>
  <si>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</si>
  <si>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</si>
  <si>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</si>
  <si>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</si>
  <si>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</si>
  <si>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</si>
  <si>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</si>
  <si>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</si>
  <si>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</si>
  <si>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</si>
  <si>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</si>
  <si>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</si>
  <si>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</si>
  <si>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</si>
  <si>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</si>
  <si>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</si>
  <si>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</si>
  <si>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</si>
  <si>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</si>
  <si>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</si>
  <si>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</si>
  <si>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</si>
  <si>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</si>
  <si>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</si>
  <si>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</si>
  <si>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</si>
  <si>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</si>
  <si>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</si>
  <si>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</si>
  <si>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</si>
  <si>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</si>
  <si>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</si>
  <si>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</si>
  <si>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</si>
  <si>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</si>
  <si>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</si>
  <si>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</si>
  <si>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</si>
  <si>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</si>
  <si>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</si>
  <si>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</si>
  <si>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</si>
  <si>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</si>
  <si>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</si>
  <si>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</si>
  <si>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</si>
  <si>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</si>
  <si>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</si>
  <si>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</si>
  <si>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</si>
  <si>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</si>
  <si>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</si>
  <si>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</si>
  <si>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</si>
  <si>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</si>
  <si>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</si>
  <si>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</si>
  <si>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</si>
  <si>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</si>
  <si>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</si>
  <si>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</si>
  <si>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</si>
  <si>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</si>
  <si>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</si>
  <si>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</si>
  <si>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</si>
  <si>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</si>
  <si>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</si>
  <si>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</si>
  <si>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</si>
  <si>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</si>
  <si>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</si>
  <si>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</si>
  <si>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</si>
  <si>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</si>
  <si>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</si>
  <si>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</si>
  <si>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</si>
  <si>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</si>
  <si>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</si>
  <si>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</si>
  <si>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</si>
  <si>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</si>
  <si>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</si>
  <si>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</si>
  <si>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</si>
  <si>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</si>
  <si>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</si>
  <si>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</si>
  <si>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</si>
  <si>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</si>
  <si>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</si>
  <si>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</si>
  <si>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</si>
  <si>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</si>
  <si>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</si>
  <si>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</si>
  <si>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</si>
  <si>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</si>
  <si>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</si>
  <si>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</si>
  <si>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</si>
  <si>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</si>
  <si>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</si>
  <si>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</si>
  <si>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</si>
  <si>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</si>
  <si>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</si>
  <si>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</si>
  <si>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</si>
  <si>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</si>
  <si>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</si>
  <si>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</si>
  <si>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</si>
  <si>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</si>
  <si>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</si>
  <si>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</si>
  <si>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</si>
  <si>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</si>
  <si>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</si>
  <si>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</si>
  <si>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</si>
  <si>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</si>
  <si>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</si>
  <si>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</si>
  <si>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</si>
  <si>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</si>
  <si>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</si>
  <si>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</si>
  <si>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</si>
  <si>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</si>
  <si>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</si>
  <si>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</si>
  <si>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</si>
  <si>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</si>
  <si>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</si>
  <si>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</si>
  <si>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</si>
  <si>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</si>
  <si>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</si>
  <si>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</si>
  <si>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</si>
  <si>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</si>
  <si>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</si>
  <si>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</si>
  <si>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</si>
  <si>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</si>
  <si>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</si>
  <si>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</si>
  <si>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</si>
  <si>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</si>
  <si>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</si>
  <si>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</si>
  <si>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</si>
  <si>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</si>
  <si>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</si>
  <si>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</si>
  <si>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</si>
  <si>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</si>
  <si>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</si>
  <si>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</si>
  <si>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</si>
  <si>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</si>
  <si>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</si>
  <si>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</si>
  <si>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</si>
  <si>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</si>
  <si>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</si>
  <si>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</si>
  <si>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</si>
  <si>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</si>
  <si>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</si>
  <si>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</si>
  <si>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</si>
  <si>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</si>
  <si>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</si>
  <si>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</si>
  <si>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</si>
  <si>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</si>
  <si>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</si>
  <si>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</si>
  <si>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</si>
  <si>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</si>
  <si>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</si>
  <si>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</si>
  <si>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</si>
  <si>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</si>
  <si>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</si>
  <si>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</si>
  <si>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</si>
  <si>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</si>
  <si>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</si>
  <si>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</si>
  <si>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</si>
  <si>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</si>
  <si>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</si>
  <si>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</si>
  <si>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</si>
  <si>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</si>
  <si>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</si>
  <si>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</si>
  <si>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</si>
  <si>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</si>
  <si>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</si>
  <si>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</si>
  <si>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</si>
  <si>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</si>
  <si>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</si>
  <si>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</si>
  <si>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</si>
  <si>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</si>
  <si>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</si>
  <si>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</si>
  <si>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</si>
  <si>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</si>
  <si>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</si>
  <si>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</si>
  <si>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</si>
  <si>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</si>
  <si>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</si>
  <si>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</si>
  <si>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</si>
  <si>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</si>
  <si>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</si>
  <si>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</si>
  <si>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</si>
  <si>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</si>
  <si>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</si>
  <si>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</si>
  <si>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</si>
  <si>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</si>
  <si>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</si>
  <si>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</si>
  <si>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</si>
  <si>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</si>
  <si>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</si>
  <si>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</si>
  <si>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</si>
  <si>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</si>
  <si>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</si>
  <si>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</si>
  <si>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</si>
  <si>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</si>
  <si>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</si>
  <si>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</si>
  <si>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</si>
  <si>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</si>
  <si>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</si>
  <si>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</si>
  <si>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</si>
  <si>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</si>
  <si>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</si>
  <si>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</si>
  <si>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</si>
  <si>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</si>
  <si>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</si>
  <si>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</si>
  <si>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</si>
  <si>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</si>
  <si>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</si>
  <si>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</si>
  <si>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</si>
  <si>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</si>
  <si>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</si>
  <si>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</si>
  <si>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</si>
  <si>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</si>
  <si>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</si>
  <si>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</si>
  <si>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</si>
  <si>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</si>
  <si>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</si>
  <si>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</si>
  <si>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</si>
  <si>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</si>
  <si>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</si>
  <si>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</si>
  <si>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</si>
  <si>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</si>
  <si>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</si>
  <si>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</si>
  <si>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</si>
  <si>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</si>
  <si>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</si>
  <si>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</si>
  <si>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</si>
  <si>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</si>
  <si>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</si>
  <si>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</si>
  <si>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</si>
  <si>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</si>
  <si>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</si>
  <si>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</si>
  <si>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</si>
  <si>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</si>
  <si>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</si>
  <si>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</si>
  <si>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</si>
  <si>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</si>
  <si>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</si>
  <si>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</si>
  <si>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</si>
  <si>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</si>
  <si>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</si>
  <si>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</si>
  <si>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</si>
  <si>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</si>
  <si>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</si>
  <si>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</si>
  <si>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</si>
  <si>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</si>
  <si>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</si>
  <si>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</si>
  <si>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</si>
  <si>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</si>
  <si>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</si>
  <si>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</si>
  <si>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</si>
  <si>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</si>
  <si>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</si>
  <si>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</si>
  <si>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</si>
  <si>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</si>
  <si>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</si>
  <si>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</si>
  <si>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</si>
  <si>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</si>
  <si>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</si>
  <si>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</si>
  <si>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</si>
  <si>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</si>
  <si>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</si>
  <si>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</si>
  <si>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</si>
  <si>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</si>
  <si>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</si>
  <si>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</si>
  <si>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</si>
  <si>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</si>
  <si>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</si>
  <si>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</si>
  <si>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</si>
  <si>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</si>
  <si>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</si>
  <si>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</si>
  <si>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</si>
  <si>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</si>
  <si>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</si>
  <si>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</si>
  <si>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</si>
  <si>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</si>
  <si>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</si>
  <si>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</si>
  <si>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</si>
  <si>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</si>
  <si>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</si>
  <si>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</si>
  <si>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</si>
  <si>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</si>
  <si>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</si>
  <si>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</si>
  <si>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</si>
  <si>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</si>
  <si>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</si>
  <si>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</si>
  <si>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</si>
  <si>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</si>
  <si>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</si>
  <si>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</si>
  <si>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</si>
  <si>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</si>
  <si>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</si>
  <si>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</si>
  <si>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</si>
  <si>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</si>
  <si>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</si>
  <si>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</si>
  <si>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</si>
  <si>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</si>
  <si>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</si>
  <si>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</si>
  <si>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</si>
  <si>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</si>
  <si>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</si>
  <si>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</si>
  <si>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</si>
  <si>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</si>
  <si>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</si>
  <si>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</si>
  <si>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</si>
  <si>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</si>
  <si>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</si>
  <si>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</si>
  <si>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</si>
  <si>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</si>
  <si>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</si>
  <si>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</si>
  <si>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</si>
  <si>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</si>
  <si>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</si>
  <si>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</si>
  <si>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</si>
  <si>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</si>
  <si>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</si>
  <si>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</si>
  <si>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</si>
  <si>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</si>
  <si>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</si>
  <si>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</si>
  <si>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</si>
  <si>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</si>
  <si>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</si>
  <si>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</si>
  <si>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</si>
  <si>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</si>
  <si>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</si>
  <si>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</si>
  <si>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</si>
  <si>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</si>
  <si>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</si>
  <si>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</si>
  <si>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</si>
  <si>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</si>
  <si>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</si>
  <si>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</si>
  <si>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</si>
  <si>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</si>
  <si>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</si>
  <si>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</si>
  <si>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</si>
  <si>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</si>
  <si>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</si>
  <si>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</si>
  <si>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</si>
  <si>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</si>
  <si>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</si>
  <si>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</si>
  <si>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</si>
  <si>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</si>
  <si>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</si>
  <si>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</si>
  <si>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</si>
  <si>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</si>
  <si>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</si>
  <si>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</si>
  <si>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</si>
  <si>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</si>
  <si>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</si>
  <si>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</si>
  <si>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</si>
  <si>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</si>
  <si>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</si>
  <si>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</si>
  <si>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</si>
  <si>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</si>
  <si>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</si>
  <si>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</si>
  <si>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</si>
  <si>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</si>
  <si>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</si>
  <si>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</si>
  <si>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</si>
  <si>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</si>
  <si>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</si>
  <si>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</si>
  <si>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</si>
  <si>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</si>
  <si>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</si>
  <si>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</si>
  <si>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</si>
  <si>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</si>
  <si>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</si>
  <si>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</si>
  <si>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</si>
  <si>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</si>
  <si>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</si>
  <si>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</si>
  <si>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</si>
  <si>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</si>
  <si>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</si>
  <si>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</si>
  <si>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</si>
  <si>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</si>
  <si>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</si>
  <si>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</si>
  <si>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</si>
  <si>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</si>
  <si>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</si>
  <si>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</si>
  <si>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</si>
  <si>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</si>
  <si>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</si>
  <si>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</si>
  <si>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</si>
  <si>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</si>
  <si>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</si>
  <si>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</si>
  <si>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</si>
  <si>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</si>
  <si>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</si>
  <si>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</si>
  <si>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</si>
  <si>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</si>
  <si>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</si>
  <si>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</si>
  <si>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</si>
  <si>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</si>
  <si>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</si>
  <si>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</si>
  <si>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</si>
  <si>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</si>
  <si>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</si>
  <si>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</si>
  <si>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</si>
  <si>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</si>
  <si>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</si>
  <si>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</si>
  <si>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</si>
  <si>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</si>
  <si>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</si>
  <si>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</si>
  <si>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</si>
  <si>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</si>
  <si>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</si>
  <si>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</si>
  <si>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</si>
  <si>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</si>
  <si>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</si>
  <si>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</si>
  <si>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</si>
  <si>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</si>
  <si>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</si>
  <si>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</si>
  <si>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</si>
  <si>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</si>
  <si>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</si>
  <si>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</si>
  <si>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</si>
  <si>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</si>
  <si>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</si>
  <si>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</si>
  <si>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</si>
  <si>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</si>
  <si>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</si>
  <si>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</si>
  <si>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</si>
  <si>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</si>
  <si>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</si>
  <si>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</si>
  <si>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</si>
  <si>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</si>
  <si>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</si>
  <si>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</si>
  <si>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</si>
  <si>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</si>
  <si>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</si>
  <si>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</si>
  <si>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</si>
  <si>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</si>
  <si>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</si>
  <si>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</si>
  <si>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</si>
  <si>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</si>
  <si>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</si>
  <si>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</si>
  <si>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</si>
  <si>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</si>
  <si>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</si>
  <si>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</si>
  <si>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</si>
  <si>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</si>
  <si>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</si>
  <si>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</si>
  <si>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</si>
  <si>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</si>
  <si>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</si>
  <si>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</si>
  <si>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</si>
  <si>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</si>
  <si>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</si>
  <si>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</si>
  <si>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</si>
  <si>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</si>
  <si>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</si>
  <si>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</si>
  <si>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</si>
  <si>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</si>
  <si>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</si>
  <si>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</si>
  <si>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</si>
  <si>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</si>
  <si>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</si>
  <si>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</si>
  <si>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</si>
  <si>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</si>
  <si>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</si>
  <si>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</si>
  <si>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</si>
  <si>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</si>
  <si>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</si>
  <si>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</si>
  <si>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</si>
  <si>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</si>
  <si>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</si>
  <si>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</si>
  <si>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</si>
  <si>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</si>
  <si>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</si>
  <si>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</si>
  <si>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</si>
  <si>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</si>
  <si>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</si>
  <si>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</si>
  <si>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</si>
  <si>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</si>
  <si>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</si>
  <si>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</si>
  <si>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</si>
  <si>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</si>
  <si>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</si>
  <si>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</si>
  <si>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</si>
  <si>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</si>
  <si>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</si>
  <si>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</si>
  <si>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</si>
  <si>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</si>
  <si>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</si>
  <si>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</si>
  <si>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</si>
  <si>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</si>
  <si>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</si>
  <si>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</si>
  <si>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</si>
  <si>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</si>
  <si>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</si>
  <si>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</si>
  <si>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</si>
  <si>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</si>
  <si>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</si>
  <si>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</si>
  <si>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</si>
  <si>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</si>
  <si>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</si>
  <si>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</si>
  <si>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</si>
  <si>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</si>
  <si>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</si>
  <si>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</si>
  <si>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</si>
  <si>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</si>
  <si>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</si>
  <si>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</si>
  <si>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</si>
  <si>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</si>
  <si>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</si>
  <si>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</si>
  <si>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</si>
  <si>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</si>
  <si>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</si>
  <si>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</si>
  <si>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</si>
  <si>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</si>
  <si>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</si>
  <si>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</si>
  <si>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</si>
  <si>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</si>
  <si>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</si>
  <si>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</si>
  <si>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</si>
  <si>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</si>
  <si>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</si>
  <si>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</si>
  <si>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</si>
  <si>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</si>
  <si>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</si>
  <si>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</si>
  <si>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</si>
  <si>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</si>
  <si>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</si>
  <si>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</si>
  <si>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</si>
  <si>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</si>
  <si>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</si>
  <si>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</si>
  <si>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</si>
  <si>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</si>
  <si>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</si>
  <si>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</si>
  <si>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</si>
  <si>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</si>
  <si>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</si>
  <si>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</si>
  <si>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</si>
  <si>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</si>
  <si>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</si>
  <si>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</si>
  <si>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</si>
  <si>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</si>
  <si>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</si>
  <si>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</si>
  <si>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</si>
  <si>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</si>
  <si>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</si>
  <si>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</si>
  <si>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</si>
  <si>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</si>
  <si>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</si>
  <si>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</si>
  <si>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</si>
  <si>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</si>
  <si>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</si>
  <si>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</si>
  <si>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</si>
  <si>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</si>
  <si>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</si>
  <si>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</si>
  <si>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</si>
  <si>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</si>
  <si>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</si>
  <si>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</si>
  <si>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</si>
  <si>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</si>
  <si>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</si>
  <si>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</si>
  <si>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</si>
  <si>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</si>
  <si>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</si>
  <si>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</si>
  <si>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</si>
  <si>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</si>
  <si>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</si>
  <si>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</si>
  <si>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</si>
  <si>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</si>
  <si>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</si>
  <si>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</si>
  <si>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</si>
  <si>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</si>
  <si>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</si>
  <si>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</si>
  <si>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</si>
  <si>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</si>
  <si>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</si>
  <si>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</si>
  <si>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</si>
  <si>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</si>
  <si>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</si>
  <si>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</si>
  <si>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</si>
  <si>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</si>
  <si>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</si>
  <si>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</si>
  <si>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</si>
  <si>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</si>
  <si>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</si>
  <si>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</si>
  <si>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</si>
  <si>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</si>
  <si>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</si>
  <si>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</si>
  <si>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</si>
  <si>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</si>
  <si>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</si>
  <si>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</si>
  <si>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</si>
  <si>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</si>
  <si>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</si>
  <si>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</si>
  <si>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</si>
  <si>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</si>
  <si>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</si>
  <si>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</si>
  <si>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</si>
  <si>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</si>
  <si>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</si>
  <si>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</si>
  <si>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</si>
  <si>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</si>
  <si>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</si>
  <si>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</si>
  <si>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</si>
  <si>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</si>
  <si>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</si>
  <si>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</si>
  <si>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</si>
  <si>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</si>
  <si>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</si>
  <si>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</si>
  <si>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</si>
  <si>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</si>
  <si>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</si>
  <si>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</si>
  <si>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</si>
  <si>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</si>
  <si>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</si>
  <si>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</si>
  <si>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</si>
  <si>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</si>
  <si>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</si>
  <si>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</si>
  <si>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</si>
  <si>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</si>
  <si>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</si>
  <si>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</si>
  <si>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</si>
  <si>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</si>
  <si>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</si>
  <si>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</si>
  <si>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</si>
  <si>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</si>
  <si>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</si>
  <si>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</si>
  <si>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</si>
  <si>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</si>
  <si>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</si>
  <si>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</si>
  <si>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</si>
  <si>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</si>
  <si>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</si>
  <si>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</si>
  <si>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</si>
  <si>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</si>
  <si>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</si>
  <si>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</si>
  <si>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</si>
  <si>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</si>
  <si>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</si>
  <si>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</si>
  <si>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</si>
  <si>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</si>
  <si>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</si>
  <si>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</si>
  <si>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</si>
  <si>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</si>
  <si>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</si>
  <si>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</si>
  <si>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</si>
  <si>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</si>
  <si>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</si>
  <si>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</si>
  <si>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</si>
  <si>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</si>
  <si>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</si>
  <si>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</si>
  <si>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</si>
  <si>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</si>
  <si>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</si>
  <si>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</si>
  <si>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</si>
  <si>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</si>
  <si>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</si>
  <si>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</si>
  <si>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</si>
  <si>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</si>
  <si>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</si>
  <si>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</si>
  <si>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</si>
  <si>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</si>
  <si>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</si>
  <si>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</si>
  <si>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</si>
  <si>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</si>
  <si>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</si>
  <si>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</si>
  <si>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</si>
  <si>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</si>
  <si>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</si>
  <si>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</si>
  <si>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</si>
  <si>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</si>
  <si>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</si>
  <si>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</si>
  <si>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</si>
  <si>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</si>
  <si>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</si>
  <si>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</si>
  <si>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</si>
  <si>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</si>
  <si>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</si>
  <si>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</si>
  <si>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</si>
  <si>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</si>
  <si>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</si>
  <si>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</si>
  <si>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</si>
  <si>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</si>
  <si>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</si>
  <si>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</si>
  <si>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</si>
  <si>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</si>
  <si>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</si>
  <si>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</si>
  <si>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</si>
  <si>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</si>
  <si>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</si>
  <si>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</si>
  <si>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</si>
  <si>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</si>
  <si>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</si>
  <si>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</si>
  <si>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</si>
  <si>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</si>
  <si>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</si>
  <si>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</si>
  <si>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</si>
  <si>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</si>
  <si>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</si>
  <si>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</si>
  <si>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</si>
  <si>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</si>
  <si>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</si>
  <si>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</si>
  <si>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</si>
  <si>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</si>
  <si>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</si>
  <si>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</si>
  <si>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</si>
  <si>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</si>
  <si>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</si>
  <si>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</si>
  <si>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</si>
  <si>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</si>
  <si>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</si>
  <si>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</si>
  <si>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</si>
  <si>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</si>
  <si>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</si>
  <si>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</si>
  <si>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</si>
  <si>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</si>
  <si>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</si>
  <si>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</si>
  <si>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</si>
  <si>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</si>
  <si>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</si>
  <si>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</si>
  <si>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</si>
  <si>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</si>
  <si>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</si>
  <si>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</si>
  <si>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</si>
  <si>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</si>
  <si>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</si>
  <si>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</si>
  <si>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</si>
  <si>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</si>
  <si>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</si>
  <si>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</si>
  <si>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</si>
  <si>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</si>
  <si>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</si>
  <si>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</si>
  <si>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</si>
  <si>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</si>
  <si>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</si>
  <si>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</si>
  <si>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</si>
  <si>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</si>
  <si>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</si>
  <si>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</si>
  <si>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</si>
  <si>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</si>
  <si>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</si>
  <si>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</si>
  <si>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</si>
  <si>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</si>
  <si>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</si>
  <si>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</si>
  <si>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</si>
  <si>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</si>
  <si>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</si>
  <si>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</si>
  <si>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</si>
  <si>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</si>
  <si>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</si>
  <si>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</si>
  <si>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</si>
  <si>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</si>
  <si>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</si>
  <si>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</si>
  <si>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</si>
  <si>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</si>
  <si>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</si>
  <si>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</si>
  <si>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</si>
  <si>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</si>
  <si>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</si>
  <si>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</si>
  <si>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</si>
  <si>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</si>
  <si>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</si>
  <si>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</si>
  <si>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</si>
  <si>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</si>
  <si>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</si>
  <si>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</si>
  <si>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</si>
  <si>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</si>
  <si>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</si>
  <si>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</si>
  <si>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</si>
  <si>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</si>
  <si>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</si>
  <si>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</si>
  <si>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</si>
  <si>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</si>
  <si>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</si>
  <si>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</si>
  <si>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</si>
  <si>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</si>
  <si>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</si>
  <si>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</si>
  <si>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</si>
  <si>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</si>
  <si>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</si>
  <si>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</si>
  <si>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</si>
  <si>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</si>
  <si>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</si>
  <si>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</si>
  <si>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</si>
  <si>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</si>
  <si>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</si>
  <si>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</si>
  <si>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</si>
  <si>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</si>
  <si>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</si>
  <si>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</si>
  <si>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</si>
  <si>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</si>
  <si>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</si>
  <si>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</si>
  <si>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</si>
  <si>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</si>
  <si>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</si>
  <si>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</si>
  <si>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</si>
  <si>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</si>
  <si>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</si>
  <si>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</si>
  <si>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</si>
  <si>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</si>
  <si>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</si>
  <si>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</si>
  <si>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</si>
  <si>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</si>
  <si>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</si>
  <si>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</si>
  <si>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</si>
  <si>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</si>
  <si>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</si>
  <si>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</si>
  <si>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</si>
  <si>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</si>
  <si>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</si>
  <si>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</si>
  <si>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</si>
  <si>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</si>
  <si>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</si>
  <si>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</si>
  <si>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</si>
  <si>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</si>
  <si>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</si>
  <si>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</si>
  <si>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</si>
  <si>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</si>
  <si>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</si>
  <si>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</si>
  <si>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</si>
  <si>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</si>
  <si>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</si>
  <si>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</si>
  <si>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</si>
  <si>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</si>
  <si>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</si>
  <si>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</si>
  <si>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</si>
  <si>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</si>
  <si>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</si>
  <si>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</si>
  <si>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</si>
  <si>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</si>
  <si>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</si>
  <si>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</si>
  <si>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</si>
  <si>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</si>
  <si>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</si>
  <si>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</si>
  <si>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</si>
  <si>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</si>
  <si>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</si>
  <si>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</si>
  <si>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</si>
  <si>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</si>
  <si>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</si>
  <si>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</si>
  <si>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</si>
  <si>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</si>
  <si>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</si>
  <si>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</si>
  <si>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</si>
  <si>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</si>
  <si>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</si>
  <si>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</si>
  <si>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</si>
  <si>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</si>
  <si>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</si>
  <si>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</si>
  <si>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</si>
  <si>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</si>
  <si>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</si>
  <si>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</si>
  <si>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</si>
  <si>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</si>
  <si>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</si>
  <si>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</si>
  <si>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</si>
  <si>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</si>
  <si>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</si>
  <si>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</si>
  <si>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</si>
  <si>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</si>
  <si>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</si>
  <si>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</si>
  <si>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</si>
  <si>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</si>
  <si>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</si>
  <si>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</si>
  <si>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</si>
  <si>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</si>
  <si>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</si>
  <si>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</si>
  <si>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</si>
  <si>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</si>
  <si>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</si>
  <si>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</si>
  <si>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</si>
  <si>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</si>
  <si>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</si>
  <si>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</si>
  <si>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</si>
  <si>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</si>
  <si>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</si>
  <si>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</si>
  <si>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</si>
  <si>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</si>
  <si>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</si>
  <si>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</si>
  <si>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</si>
  <si>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</si>
  <si>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</si>
  <si>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</si>
  <si>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</si>
  <si>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</si>
  <si>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</si>
  <si>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</si>
  <si>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</si>
  <si>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</si>
  <si>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</si>
  <si>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</si>
  <si>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</si>
  <si>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</si>
  <si>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</si>
  <si>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</si>
  <si>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</si>
  <si>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</si>
  <si>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</si>
  <si>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</si>
  <si>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</si>
  <si>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</si>
  <si>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</si>
  <si>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</si>
  <si>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</si>
  <si>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</si>
  <si>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</si>
  <si>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</si>
  <si>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</si>
  <si>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</si>
  <si>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</si>
  <si>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</si>
  <si>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</si>
  <si>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</si>
  <si>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</si>
  <si>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</si>
  <si>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</si>
  <si>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</si>
  <si>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</si>
  <si>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</si>
  <si>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</si>
  <si>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</si>
  <si>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</si>
  <si>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</si>
  <si>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</si>
  <si>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</si>
  <si>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</si>
  <si>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</si>
  <si>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</si>
  <si>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</si>
  <si>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</si>
  <si>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</si>
  <si>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</si>
  <si>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</si>
  <si>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</si>
  <si>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</si>
  <si>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</si>
  <si>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</si>
  <si>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</si>
  <si>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</si>
  <si>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</si>
  <si>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</si>
  <si>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</si>
  <si>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</si>
  <si>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</si>
  <si>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</si>
  <si>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</si>
  <si>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</si>
  <si>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</si>
  <si>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</si>
  <si>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</si>
  <si>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</si>
  <si>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</si>
  <si>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</si>
  <si>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</si>
  <si>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</si>
  <si>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</si>
  <si>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</si>
  <si>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</si>
  <si>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</si>
  <si>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</si>
  <si>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</si>
  <si>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</si>
  <si>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</si>
  <si>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</si>
  <si>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</si>
  <si>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</si>
  <si>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</si>
  <si>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</si>
  <si>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</si>
  <si>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</si>
  <si>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</si>
  <si>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</si>
  <si>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</si>
  <si>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</si>
  <si>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</si>
  <si>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</si>
  <si>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</si>
  <si>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</si>
  <si>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</si>
  <si>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</si>
  <si>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</si>
  <si>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</si>
  <si>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</si>
  <si>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</si>
  <si>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</si>
  <si>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</si>
  <si>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</si>
  <si>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</si>
  <si>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</si>
  <si>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</si>
  <si>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</si>
  <si>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</si>
  <si>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</si>
  <si>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</si>
  <si>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</si>
  <si>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</si>
  <si>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</si>
  <si>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</si>
  <si>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</si>
  <si>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</si>
  <si>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</si>
  <si>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</si>
  <si>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</si>
  <si>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</si>
  <si>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</si>
  <si>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</si>
  <si>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</si>
  <si>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</si>
  <si>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</si>
  <si>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</si>
  <si>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</si>
  <si>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</si>
  <si>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</si>
  <si>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</si>
  <si>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</si>
  <si>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</si>
  <si>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</si>
  <si>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</si>
  <si>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</si>
  <si>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</si>
  <si>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</si>
  <si>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</si>
  <si>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</si>
  <si>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</si>
  <si>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</si>
  <si>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</si>
  <si>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</si>
  <si>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</si>
  <si>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</si>
  <si>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</si>
  <si>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</si>
  <si>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</si>
  <si>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</si>
  <si>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</si>
  <si>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</si>
  <si>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</si>
  <si>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</si>
  <si>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</si>
  <si>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</si>
  <si>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</si>
  <si>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</si>
  <si>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</si>
  <si>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</si>
  <si>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</si>
  <si>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</si>
  <si>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</si>
  <si>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</si>
  <si>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</si>
  <si>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</si>
  <si>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</si>
  <si>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</si>
  <si>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</si>
  <si>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</si>
  <si>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</si>
  <si>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</si>
  <si>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</si>
  <si>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</si>
  <si>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</si>
  <si>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</si>
  <si>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</si>
  <si>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</si>
  <si>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</si>
  <si>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</si>
  <si>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</si>
  <si>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</si>
  <si>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</si>
  <si>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</si>
  <si>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</si>
  <si>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</si>
  <si>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</si>
  <si>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</si>
  <si>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</si>
  <si>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</si>
  <si>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</si>
  <si>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</si>
  <si>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</si>
  <si>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</si>
  <si>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</si>
  <si>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</si>
  <si>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</si>
  <si>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</si>
  <si>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</si>
  <si>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</si>
  <si>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</si>
  <si>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</si>
  <si>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</si>
  <si>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</si>
  <si>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</si>
  <si>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</si>
  <si>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</si>
  <si>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</si>
  <si>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</si>
  <si>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</si>
  <si>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</si>
  <si>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</si>
  <si>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</si>
  <si>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</si>
  <si>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</si>
  <si>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</si>
  <si>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</si>
  <si>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</si>
  <si>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</si>
  <si>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</si>
  <si>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</si>
  <si>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</si>
  <si>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</si>
  <si>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</si>
  <si>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</si>
  <si>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</si>
  <si>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</si>
  <si>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</si>
  <si>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</si>
  <si>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</si>
  <si>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</si>
  <si>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</si>
  <si>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</si>
  <si>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</si>
  <si>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</si>
  <si>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</si>
  <si>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</si>
  <si>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</si>
  <si>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</si>
  <si>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</si>
  <si>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</si>
  <si>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</si>
  <si>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</si>
  <si>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</si>
  <si>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</si>
  <si>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</si>
  <si>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</si>
  <si>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</si>
  <si>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</si>
  <si>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</si>
  <si>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</si>
  <si>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</si>
  <si>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</si>
  <si>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</si>
  <si>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</si>
  <si>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</si>
  <si>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</si>
  <si>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</si>
  <si>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</si>
  <si>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</si>
  <si>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</si>
  <si>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</si>
  <si>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</si>
  <si>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</si>
  <si>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</si>
  <si>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</si>
  <si>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</si>
  <si>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</si>
  <si>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</si>
  <si>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</si>
  <si>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</si>
  <si>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</si>
  <si>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</si>
  <si>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</si>
  <si>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</si>
  <si>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</si>
  <si>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</si>
  <si>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</si>
  <si>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</si>
  <si>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</si>
  <si>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</si>
  <si>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</si>
  <si>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</si>
  <si>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</si>
  <si>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</si>
  <si>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</si>
  <si>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</si>
  <si>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</si>
  <si>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</si>
  <si>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</si>
  <si>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</si>
  <si>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</si>
  <si>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</si>
  <si>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</si>
  <si>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</si>
  <si>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</si>
  <si>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</si>
  <si>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</si>
  <si>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</si>
  <si>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</si>
  <si>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</si>
  <si>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</si>
  <si>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</si>
  <si>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</si>
  <si>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</si>
  <si>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</si>
  <si>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</si>
  <si>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</si>
  <si>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</si>
  <si>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</si>
  <si>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</si>
  <si>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</si>
  <si>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</si>
  <si>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</si>
  <si>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</si>
  <si>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</si>
  <si>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</si>
  <si>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</si>
  <si>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</si>
  <si>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</si>
  <si>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</si>
  <si>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</si>
  <si>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</si>
  <si>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</si>
  <si>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</si>
  <si>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</si>
  <si>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</si>
  <si>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</si>
  <si>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</si>
  <si>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</si>
  <si>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</si>
  <si>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</si>
  <si>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</si>
  <si>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</si>
  <si>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</si>
  <si>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</si>
  <si>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</si>
  <si>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</si>
  <si>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</si>
  <si>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</si>
  <si>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</si>
  <si>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</si>
  <si>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</si>
  <si>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</si>
  <si>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</si>
  <si>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</si>
  <si>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</si>
  <si>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</si>
  <si>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</si>
  <si>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</si>
  <si>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</si>
  <si>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</si>
  <si>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</si>
  <si>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</si>
  <si>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</si>
  <si>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</si>
  <si>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</si>
  <si>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</si>
  <si>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</si>
  <si>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</si>
  <si>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</si>
  <si>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</si>
  <si>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</si>
  <si>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</si>
  <si>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</si>
  <si>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</si>
  <si>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</si>
  <si>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</si>
  <si>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</si>
  <si>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</si>
  <si>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</si>
  <si>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</si>
  <si>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</si>
  <si>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</si>
  <si>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</si>
  <si>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</si>
  <si>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</si>
  <si>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</si>
  <si>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</si>
  <si>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</si>
  <si>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</si>
  <si>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</si>
  <si>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</si>
  <si>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</si>
  <si>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</si>
  <si>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</si>
  <si>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</si>
  <si>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</si>
  <si>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</si>
  <si>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</si>
  <si>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</si>
  <si>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</si>
  <si>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</si>
  <si>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</si>
  <si>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</si>
  <si>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</si>
  <si>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</si>
  <si>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</si>
  <si>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</si>
  <si>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</si>
  <si>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</si>
  <si>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</si>
  <si>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</si>
  <si>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</si>
  <si>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</si>
  <si>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</si>
  <si>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</si>
  <si>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</si>
  <si>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</si>
  <si>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</si>
  <si>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</si>
  <si>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</si>
  <si>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</si>
  <si>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</si>
  <si>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</si>
  <si>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</si>
  <si>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</si>
  <si>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</si>
  <si>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</si>
  <si>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</si>
  <si>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</si>
  <si>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</si>
  <si>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</si>
  <si>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</si>
  <si>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</si>
  <si>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</si>
  <si>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</si>
  <si>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</si>
  <si>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</si>
  <si>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</si>
  <si>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</si>
  <si>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</si>
  <si>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</si>
  <si>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</si>
  <si>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</si>
  <si>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</si>
  <si>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</si>
  <si>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</si>
  <si>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</si>
  <si>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</si>
  <si>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</si>
  <si>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</si>
  <si>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</si>
  <si>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</si>
  <si>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</si>
  <si>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</si>
  <si>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</si>
  <si>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</si>
  <si>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</si>
  <si>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</si>
  <si>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</si>
  <si>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</si>
  <si>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</si>
  <si>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</si>
  <si>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</si>
  <si>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</si>
  <si>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</si>
  <si>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</si>
  <si>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</si>
  <si>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</si>
  <si>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</si>
  <si>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</si>
  <si>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</si>
  <si>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</si>
  <si>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</si>
  <si>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</si>
  <si>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</si>
  <si>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</si>
  <si>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</si>
  <si>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</si>
  <si>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</si>
  <si>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</si>
  <si>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</si>
  <si>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</si>
  <si>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</si>
  <si>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</si>
  <si>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</si>
  <si>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</si>
  <si>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</si>
  <si>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</si>
  <si>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</si>
  <si>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</si>
  <si>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</si>
  <si>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</si>
  <si>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</si>
  <si>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</si>
  <si>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</si>
  <si>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</si>
  <si>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</si>
  <si>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</si>
  <si>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</si>
  <si>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</si>
  <si>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</si>
  <si>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</si>
  <si>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</si>
  <si>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</si>
  <si>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</si>
  <si>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</si>
  <si>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</si>
  <si>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</si>
  <si>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</si>
  <si>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</si>
  <si>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</si>
  <si>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</si>
  <si>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</si>
  <si>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</si>
  <si>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</si>
  <si>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</si>
  <si>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</si>
  <si>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</si>
  <si>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</si>
  <si>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</si>
  <si>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</si>
  <si>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</si>
  <si>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</si>
  <si>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</si>
  <si>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</si>
  <si>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</si>
  <si>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</si>
  <si>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</si>
  <si>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</si>
  <si>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</si>
  <si>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</si>
  <si>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</si>
  <si>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</si>
  <si>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</si>
  <si>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</si>
  <si>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</si>
  <si>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</si>
  <si>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</si>
  <si>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</si>
  <si>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</si>
  <si>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</si>
  <si>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</si>
  <si>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</si>
  <si>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</si>
  <si>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</si>
  <si>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</si>
  <si>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</si>
  <si>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</si>
  <si>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</si>
  <si>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</si>
  <si>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</si>
  <si>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</si>
  <si>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</si>
  <si>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</si>
  <si>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</si>
  <si>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</si>
  <si>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</si>
  <si>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</si>
  <si>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</si>
  <si>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</si>
  <si>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</si>
  <si>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</si>
  <si>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</si>
  <si>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</si>
  <si>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</si>
  <si>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</si>
  <si>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</si>
  <si>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</si>
  <si>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</si>
  <si>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</si>
  <si>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</si>
  <si>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</si>
  <si>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</si>
  <si>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</si>
  <si>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</si>
  <si>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</si>
  <si>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</si>
  <si>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</si>
  <si>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</si>
  <si>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</si>
  <si>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</si>
  <si>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</si>
  <si>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</si>
  <si>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</si>
  <si>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</si>
  <si>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</si>
  <si>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</si>
  <si>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</si>
  <si>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</si>
  <si>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</si>
  <si>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</si>
  <si>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</si>
  <si>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</si>
  <si>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</si>
  <si>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</si>
  <si>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</si>
  <si>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</si>
  <si>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</si>
  <si>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</si>
  <si>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</si>
  <si>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</si>
  <si>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</si>
  <si>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</si>
  <si>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</si>
  <si>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</si>
  <si>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</si>
  <si>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</si>
  <si>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</si>
  <si>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</si>
  <si>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</si>
  <si>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</si>
  <si>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</si>
  <si>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</si>
  <si>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</si>
  <si>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</si>
  <si>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</si>
  <si>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</si>
  <si>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</si>
  <si>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</si>
  <si>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</si>
  <si>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</si>
  <si>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</si>
  <si>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</si>
  <si>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</si>
  <si>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</si>
  <si>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</si>
  <si>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</si>
  <si>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</si>
  <si>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</si>
  <si>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</si>
  <si>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</si>
  <si>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</si>
  <si>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</si>
  <si>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</si>
  <si>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</si>
  <si>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</si>
  <si>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</si>
  <si>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</si>
  <si>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</si>
  <si>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</si>
  <si>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</si>
  <si>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</si>
  <si>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</si>
  <si>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</si>
  <si>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</si>
  <si>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</si>
  <si>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</si>
  <si>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</si>
  <si>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</si>
  <si>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</si>
  <si>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</si>
  <si>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</si>
  <si>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</si>
  <si>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</si>
  <si>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</si>
  <si>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</si>
  <si>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</si>
  <si>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</si>
  <si>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</si>
  <si>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</si>
  <si>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</si>
  <si>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</si>
  <si>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</si>
  <si>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</si>
  <si>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</si>
  <si>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</si>
  <si>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</si>
  <si>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</si>
  <si>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</si>
  <si>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</si>
  <si>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</si>
  <si>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</si>
  <si>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</si>
  <si>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</si>
  <si>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</si>
  <si>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</si>
  <si>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</si>
  <si>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</si>
  <si>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</si>
  <si>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</si>
  <si>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</si>
  <si>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</si>
  <si>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</si>
  <si>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</si>
  <si>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</si>
  <si>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</si>
  <si>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</si>
  <si>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</si>
  <si>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</si>
  <si>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</si>
  <si>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</si>
  <si>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</si>
  <si>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</si>
  <si>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</si>
  <si>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</si>
  <si>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</si>
  <si>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</si>
  <si>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</si>
  <si>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</si>
  <si>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</si>
  <si>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</si>
  <si>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</si>
  <si>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</si>
  <si>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</si>
  <si>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</si>
  <si>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</si>
  <si>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</si>
  <si>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</si>
  <si>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</si>
  <si>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</si>
  <si>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</si>
  <si>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</si>
  <si>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</si>
  <si>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</si>
  <si>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</si>
  <si>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</si>
  <si>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</si>
  <si>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</si>
  <si>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</si>
  <si>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</si>
  <si>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</si>
  <si>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</si>
  <si>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</si>
  <si>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</si>
  <si>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</si>
  <si>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</si>
  <si>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</si>
  <si>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</si>
  <si>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</si>
  <si>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</si>
  <si>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</si>
  <si>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</si>
  <si>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</si>
  <si>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</si>
  <si>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</si>
  <si>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</si>
  <si>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</si>
  <si>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</si>
  <si>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</si>
  <si>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</si>
  <si>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</si>
  <si>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</si>
  <si>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</si>
  <si>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</si>
  <si>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</si>
  <si>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</si>
  <si>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</si>
  <si>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</si>
  <si>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</si>
  <si>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</si>
  <si>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</si>
  <si>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</si>
  <si>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</si>
  <si>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</si>
  <si>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</si>
  <si>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</si>
  <si>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</si>
  <si>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</si>
  <si>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</si>
  <si>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</si>
  <si>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</si>
  <si>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</si>
  <si>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</si>
  <si>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</si>
  <si>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</si>
  <si>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</si>
  <si>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</si>
  <si>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</si>
  <si>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</si>
  <si>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</si>
  <si>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</si>
  <si>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</si>
  <si>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</si>
  <si>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</si>
  <si>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</si>
  <si>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</si>
  <si>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</si>
  <si>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</si>
  <si>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</si>
  <si>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</si>
  <si>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</si>
  <si>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</si>
  <si>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</si>
  <si>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</si>
  <si>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</si>
  <si>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</si>
  <si>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</si>
  <si>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</si>
  <si>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</si>
  <si>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</si>
  <si>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</si>
  <si>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</si>
  <si>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</si>
  <si>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</si>
  <si>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</si>
  <si>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</si>
  <si>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</si>
  <si>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</si>
  <si>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</si>
  <si>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</si>
  <si>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</si>
  <si>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</si>
  <si>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</si>
  <si>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</si>
  <si>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</si>
  <si>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</si>
  <si>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</si>
  <si>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</si>
  <si>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</si>
  <si>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</si>
  <si>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</si>
  <si>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</si>
  <si>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</si>
  <si>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</si>
  <si>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</si>
  <si>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</si>
  <si>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</si>
  <si>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</si>
  <si>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</si>
  <si>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</si>
  <si>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</si>
  <si>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</si>
  <si>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</si>
  <si>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</si>
  <si>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</si>
  <si>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</si>
  <si>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</si>
  <si>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</si>
  <si>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</si>
  <si>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</si>
  <si>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</si>
  <si>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</si>
  <si>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</si>
  <si>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</si>
  <si>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</si>
  <si>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</si>
  <si>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</si>
  <si>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</si>
  <si>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</si>
  <si>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</si>
  <si>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</si>
  <si>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</si>
  <si>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</si>
  <si>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</si>
  <si>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</si>
  <si>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</si>
  <si>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</si>
  <si>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</si>
  <si>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</si>
  <si>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</si>
  <si>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</si>
  <si>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</si>
  <si>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</si>
  <si>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</si>
  <si>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</si>
  <si>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</si>
  <si>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</si>
  <si>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</si>
  <si>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</si>
  <si>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</si>
  <si>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</si>
  <si>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</si>
  <si>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</si>
  <si>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</si>
  <si>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</si>
  <si>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</si>
  <si>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</si>
  <si>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</si>
  <si>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</si>
  <si>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</si>
  <si>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</si>
  <si>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</si>
  <si>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</si>
  <si>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</si>
  <si>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</si>
  <si>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</si>
  <si>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</si>
  <si>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</si>
  <si>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</si>
  <si>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</si>
  <si>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</si>
  <si>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</si>
  <si>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</si>
  <si>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</si>
  <si>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</si>
  <si>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</si>
  <si>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</si>
  <si>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</si>
  <si>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</si>
  <si>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</si>
  <si>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</si>
  <si>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</si>
  <si>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</si>
  <si>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</si>
  <si>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</si>
  <si>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</si>
  <si>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</si>
  <si>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</si>
  <si>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</si>
  <si>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</si>
  <si>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</si>
  <si>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</si>
  <si>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</si>
  <si>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</si>
  <si>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</si>
  <si>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</si>
  <si>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</si>
  <si>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</si>
  <si>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</si>
  <si>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</si>
  <si>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</si>
  <si>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</si>
  <si>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</si>
  <si>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</si>
  <si>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</si>
  <si>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</si>
  <si>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</si>
  <si>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</si>
  <si>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</si>
  <si>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</si>
  <si>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</si>
  <si>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</si>
  <si>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</si>
  <si>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</si>
  <si>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</si>
  <si>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</si>
  <si>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</si>
  <si>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</si>
  <si>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</si>
  <si>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</si>
  <si>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</si>
  <si>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</si>
  <si>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</si>
  <si>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</si>
  <si>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</si>
  <si>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</si>
  <si>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</si>
  <si>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</si>
  <si>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</si>
  <si>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</si>
  <si>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</si>
  <si>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</si>
  <si>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</si>
  <si>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</si>
  <si>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</si>
  <si>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</si>
  <si>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</si>
  <si>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</si>
  <si>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</si>
  <si>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</si>
  <si>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</si>
  <si>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</si>
  <si>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</si>
  <si>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</si>
  <si>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</si>
  <si>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</si>
  <si>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</si>
  <si>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</si>
  <si>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</si>
  <si>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</si>
  <si>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</si>
  <si>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</si>
  <si>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</si>
  <si>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</si>
  <si>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</si>
  <si>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</si>
  <si>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</si>
  <si>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</si>
  <si>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</si>
  <si>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</si>
  <si>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</si>
  <si>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</si>
  <si>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</si>
  <si>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</si>
  <si>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</si>
  <si>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</si>
  <si>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</si>
  <si>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</si>
  <si>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</si>
  <si>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</si>
  <si>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</si>
  <si>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</si>
  <si>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</si>
  <si>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</si>
  <si>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</si>
  <si>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</si>
  <si>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</si>
  <si>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</si>
  <si>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</si>
  <si>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</si>
  <si>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</si>
  <si>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</si>
  <si>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</si>
  <si>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</si>
  <si>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</si>
  <si>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</si>
  <si>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</si>
  <si>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</si>
  <si>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</si>
  <si>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</si>
  <si>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</si>
  <si>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</si>
  <si>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</si>
  <si>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</si>
  <si>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</si>
  <si>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</si>
  <si>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</si>
  <si>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</si>
  <si>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</si>
  <si>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</si>
  <si>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</si>
  <si>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</si>
  <si>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</si>
  <si>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</si>
  <si>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</si>
  <si>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</si>
  <si>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</si>
  <si>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</si>
  <si>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</si>
  <si>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</si>
  <si>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</si>
  <si>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</si>
  <si>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</si>
  <si>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</si>
  <si>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</si>
  <si>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</si>
  <si>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</si>
  <si>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</si>
  <si>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</si>
  <si>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</si>
  <si>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</si>
  <si>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</si>
  <si>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</si>
  <si>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</si>
  <si>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</si>
  <si>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</si>
  <si>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</si>
  <si>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</si>
  <si>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</si>
  <si>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</si>
  <si>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</si>
  <si>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</si>
  <si>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</si>
  <si>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</si>
  <si>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</si>
  <si>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</si>
  <si>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</si>
  <si>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</si>
  <si>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</si>
  <si>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</si>
  <si>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</si>
  <si>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</si>
  <si>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</si>
  <si>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</si>
  <si>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</si>
  <si>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</si>
  <si>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</si>
  <si>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</si>
  <si>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</si>
  <si>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</si>
  <si>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</si>
  <si>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</si>
  <si>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</si>
  <si>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</si>
  <si>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</si>
  <si>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</si>
  <si>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</si>
  <si>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</si>
  <si>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</si>
  <si>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</si>
  <si>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</si>
  <si>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</si>
  <si>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</si>
  <si>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</si>
  <si>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</si>
  <si>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</si>
  <si>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</si>
  <si>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</si>
  <si>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</si>
  <si>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</si>
  <si>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</si>
  <si>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</si>
  <si>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</si>
  <si>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</si>
  <si>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</si>
  <si>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</si>
  <si>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</si>
  <si>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</si>
  <si>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</si>
  <si>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</si>
  <si>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</si>
  <si>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</si>
  <si>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</si>
  <si>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</si>
  <si>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</si>
  <si>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</si>
  <si>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</si>
  <si>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</si>
  <si>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</si>
  <si>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</si>
  <si>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</si>
  <si>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</si>
  <si>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</si>
  <si>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</si>
  <si>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</si>
  <si>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</si>
  <si>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</si>
  <si>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</si>
  <si>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</si>
  <si>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</si>
  <si>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</si>
  <si>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</si>
  <si>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</si>
  <si>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</si>
  <si>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</si>
  <si>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</si>
  <si>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</si>
  <si>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</si>
  <si>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</si>
  <si>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</si>
  <si>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</si>
  <si>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</si>
  <si>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</si>
  <si>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</si>
  <si>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</si>
  <si>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</si>
  <si>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</si>
  <si>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</si>
  <si>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</si>
  <si>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</si>
  <si>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</si>
  <si>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</si>
  <si>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</si>
  <si>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</si>
  <si>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</si>
  <si>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</si>
  <si>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</si>
  <si>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</si>
  <si>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</si>
  <si>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</si>
  <si>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</si>
  <si>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</si>
  <si>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</si>
  <si>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</si>
  <si>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</si>
  <si>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</si>
  <si>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</si>
  <si>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</si>
  <si>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</si>
  <si>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</si>
  <si>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</si>
  <si>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</si>
  <si>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</si>
  <si>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</si>
  <si>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</si>
  <si>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</si>
  <si>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</si>
  <si>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</si>
  <si>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</si>
  <si>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</si>
  <si>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</si>
  <si>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</si>
  <si>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</si>
  <si>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</si>
  <si>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</si>
  <si>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</si>
  <si>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</si>
  <si>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</si>
  <si>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</si>
  <si>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</si>
  <si>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</si>
  <si>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</si>
  <si>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</si>
  <si>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</si>
  <si>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</si>
  <si>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</si>
  <si>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</si>
  <si>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</si>
  <si>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</si>
  <si>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</si>
  <si>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</si>
  <si>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</si>
  <si>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</si>
  <si>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</si>
  <si>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</si>
  <si>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</si>
  <si>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</si>
  <si>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</si>
  <si>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</si>
  <si>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</si>
  <si>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</si>
  <si>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</si>
  <si>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</si>
  <si>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</si>
  <si>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</si>
  <si>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</si>
  <si>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</si>
  <si>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</si>
  <si>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</si>
  <si>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</si>
  <si>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</si>
  <si>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</si>
  <si>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</si>
  <si>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</si>
  <si>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</si>
  <si>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</si>
  <si>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</si>
  <si>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</si>
  <si>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</si>
  <si>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</si>
  <si>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</si>
  <si>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</si>
  <si>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</si>
  <si>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</si>
  <si>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</si>
  <si>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</si>
  <si>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</si>
  <si>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</si>
  <si>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</si>
  <si>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</si>
  <si>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</si>
  <si>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</si>
  <si>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</si>
  <si>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</si>
  <si>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</si>
  <si>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</si>
  <si>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</si>
  <si>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</si>
  <si>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</si>
  <si>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</si>
  <si>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</si>
  <si>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</si>
  <si>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</si>
  <si>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</si>
  <si>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</si>
  <si>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</si>
  <si>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</si>
  <si>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</si>
  <si>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</si>
  <si>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</si>
  <si>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</si>
  <si>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</si>
  <si>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</si>
  <si>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</si>
  <si>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</si>
  <si>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</si>
  <si>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</si>
  <si>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</si>
  <si>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</si>
  <si>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</si>
  <si>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</si>
  <si>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</si>
  <si>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</si>
  <si>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</si>
  <si>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</si>
  <si>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</si>
  <si>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</si>
  <si>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</si>
  <si>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</si>
  <si>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</si>
  <si>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</si>
  <si>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</si>
  <si>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</si>
  <si>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</si>
  <si>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</si>
  <si>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</si>
  <si>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</si>
  <si>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</si>
  <si>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</si>
  <si>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</si>
  <si>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</si>
  <si>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</si>
  <si>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</si>
  <si>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</si>
  <si>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</si>
  <si>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</si>
  <si>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</si>
  <si>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</si>
  <si>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</si>
  <si>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</si>
  <si>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</si>
  <si>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</si>
  <si>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</si>
  <si>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</si>
  <si>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</si>
  <si>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</si>
  <si>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</si>
  <si>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</si>
  <si>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</si>
  <si>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</si>
  <si>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</si>
  <si>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</si>
  <si>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</si>
  <si>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</si>
  <si>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</si>
  <si>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</si>
  <si>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</si>
  <si>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</si>
  <si>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</si>
  <si>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</si>
  <si>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</si>
  <si>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</si>
  <si>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</si>
  <si>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</si>
  <si>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</si>
  <si>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</si>
  <si>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</si>
  <si>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</si>
  <si>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</si>
  <si>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</si>
  <si>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</si>
  <si>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</si>
  <si>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</si>
  <si>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</si>
  <si>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</si>
  <si>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</si>
  <si>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</si>
  <si>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</si>
  <si>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</si>
  <si>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</si>
  <si>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</si>
  <si>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</si>
  <si>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</si>
  <si>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</si>
  <si>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</si>
  <si>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</si>
  <si>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</si>
  <si>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</si>
  <si>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</si>
  <si>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</si>
  <si>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</si>
  <si>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</si>
  <si>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</si>
  <si>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</si>
  <si>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</si>
  <si>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</si>
  <si>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</si>
  <si>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</si>
  <si>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</si>
  <si>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</si>
  <si>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</si>
  <si>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</si>
  <si>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</si>
  <si>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</si>
  <si>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</si>
  <si>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</si>
  <si>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</si>
  <si>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</si>
  <si>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</si>
  <si>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</si>
  <si>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</si>
  <si>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</si>
  <si>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</si>
  <si>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</si>
  <si>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</si>
  <si>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</si>
  <si>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</si>
  <si>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</si>
  <si>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</si>
  <si>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</si>
  <si>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</si>
  <si>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</si>
  <si>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</si>
  <si>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</si>
  <si>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</si>
  <si>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</si>
  <si>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</si>
  <si>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</si>
  <si>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</si>
  <si>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</si>
  <si>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</si>
  <si>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</si>
  <si>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</si>
  <si>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</si>
  <si>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</si>
  <si>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</si>
  <si>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</si>
  <si>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</si>
  <si>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</si>
  <si>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</si>
  <si>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</si>
  <si>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</si>
  <si>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</si>
  <si>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</si>
  <si>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</si>
  <si>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</si>
  <si>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</si>
  <si>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</si>
  <si>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</si>
  <si>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</si>
  <si>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</si>
  <si>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</si>
  <si>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</si>
  <si>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</si>
  <si>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</si>
  <si>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</si>
  <si>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</si>
  <si>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</si>
  <si>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</si>
  <si>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</si>
  <si>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</si>
  <si>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</si>
  <si>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</si>
  <si>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</si>
  <si>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</si>
  <si>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</si>
  <si>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</si>
  <si>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</si>
  <si>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</si>
  <si>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</si>
  <si>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</si>
  <si>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</si>
  <si>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</si>
  <si>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</si>
  <si>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</si>
  <si>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</si>
  <si>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</si>
  <si>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</si>
  <si>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</si>
  <si>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</si>
  <si>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</si>
  <si>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</si>
  <si>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</si>
  <si>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</si>
  <si>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</si>
  <si>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</si>
  <si>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</si>
  <si>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</si>
  <si>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</si>
  <si>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</si>
  <si>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</si>
  <si>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</si>
  <si>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</si>
  <si>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</si>
  <si>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</si>
  <si>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</si>
  <si>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</si>
  <si>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</si>
  <si>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</si>
  <si>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</si>
  <si>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</si>
  <si>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</si>
  <si>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</si>
  <si>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</si>
  <si>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</si>
  <si>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</si>
  <si>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</si>
  <si>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</si>
  <si>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</si>
  <si>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</si>
  <si>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</si>
  <si>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</si>
  <si>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</si>
  <si>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</si>
  <si>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</si>
  <si>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</si>
  <si>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</si>
  <si>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</si>
  <si>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</si>
  <si>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</si>
  <si>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</si>
  <si>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</si>
  <si>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</si>
  <si>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</si>
  <si>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</si>
  <si>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</si>
  <si>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</si>
  <si>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</si>
  <si>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</si>
  <si>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</si>
  <si>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</si>
  <si>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</si>
  <si>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</si>
  <si>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</si>
  <si>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</si>
  <si>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</si>
  <si>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</si>
  <si>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</si>
  <si>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</si>
  <si>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</si>
  <si>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</si>
  <si>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</si>
  <si>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</si>
  <si>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</si>
  <si>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</si>
  <si>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</si>
  <si>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</si>
  <si>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</si>
  <si>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</si>
  <si>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</si>
  <si>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</si>
  <si>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</si>
  <si>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</si>
  <si>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</si>
  <si>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</si>
  <si>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</si>
  <si>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</si>
  <si>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</si>
  <si>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</si>
  <si>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</si>
  <si>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</si>
  <si>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</si>
  <si>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</si>
  <si>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</si>
  <si>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</si>
  <si>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</si>
  <si>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</si>
  <si>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</si>
  <si>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</si>
  <si>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</si>
  <si>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</si>
  <si>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</si>
  <si>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</si>
  <si>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</si>
  <si>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</si>
  <si>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</si>
  <si>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</si>
  <si>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</si>
  <si>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</si>
  <si>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</si>
  <si>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</si>
  <si>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</si>
  <si>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</si>
  <si>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</si>
  <si>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</si>
  <si>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</si>
  <si>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</si>
  <si>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</si>
  <si>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</si>
  <si>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</si>
  <si>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</si>
  <si>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</si>
  <si>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</si>
  <si>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</si>
  <si>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</si>
  <si>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</si>
  <si>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</si>
  <si>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</si>
  <si>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</si>
  <si>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</si>
  <si>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</si>
  <si>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</si>
  <si>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</si>
  <si>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</si>
  <si>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</si>
  <si>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</si>
  <si>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</si>
  <si>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</si>
  <si>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</si>
  <si>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</si>
  <si>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</si>
  <si>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</si>
  <si>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</si>
  <si>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</si>
  <si>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</si>
  <si>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</si>
  <si>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</si>
  <si>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</si>
  <si>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</si>
  <si>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</si>
  <si>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</si>
  <si>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</si>
  <si>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</si>
  <si>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</si>
  <si>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</si>
  <si>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</si>
  <si>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</si>
  <si>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</si>
  <si>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</si>
  <si>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</si>
  <si>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</si>
  <si>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</si>
  <si>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</si>
  <si>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</si>
  <si>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</si>
  <si>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</si>
  <si>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</si>
  <si>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</si>
  <si>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</si>
  <si>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</si>
  <si>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</si>
  <si>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</si>
  <si>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</si>
  <si>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</si>
  <si>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</si>
  <si>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</si>
  <si>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</si>
  <si>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</si>
  <si>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</si>
  <si>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</si>
  <si>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</si>
  <si>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</si>
  <si>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</si>
  <si>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</si>
  <si>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</si>
  <si>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</si>
  <si>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</si>
  <si>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</si>
  <si>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</si>
  <si>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</si>
  <si>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</si>
  <si>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</si>
  <si>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</si>
  <si>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</si>
  <si>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</si>
  <si>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</si>
  <si>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</si>
  <si>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</si>
  <si>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</si>
  <si>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</si>
  <si>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</si>
  <si>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</si>
  <si>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</si>
  <si>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</si>
  <si>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</si>
  <si>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</si>
  <si>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</si>
  <si>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</si>
  <si>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</si>
  <si>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</si>
  <si>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</si>
  <si>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</si>
  <si>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</si>
  <si>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</si>
  <si>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</si>
  <si>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</si>
  <si>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</si>
  <si>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</si>
  <si>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</si>
  <si>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</si>
  <si>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</si>
  <si>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</si>
  <si>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</si>
  <si>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</si>
  <si>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</si>
  <si>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</si>
  <si>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</si>
  <si>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</si>
  <si>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</si>
  <si>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</si>
  <si>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</si>
  <si>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</si>
  <si>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</si>
  <si>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</si>
  <si>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</si>
  <si>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</si>
  <si>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</si>
  <si>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</si>
  <si>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</si>
  <si>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</si>
  <si>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</si>
  <si>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</si>
  <si>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</si>
  <si>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</si>
  <si>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</si>
  <si>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</si>
  <si>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</si>
  <si>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</si>
  <si>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</si>
  <si>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</si>
  <si>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</si>
  <si>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</si>
  <si>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</si>
  <si>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</si>
  <si>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</si>
  <si>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</si>
  <si>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</si>
  <si>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</si>
  <si>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</si>
  <si>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</si>
  <si>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</si>
  <si>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</si>
  <si>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</si>
  <si>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</si>
  <si>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</si>
  <si>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</si>
  <si>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</si>
  <si>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</si>
  <si>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</si>
  <si>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</si>
  <si>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</si>
  <si>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</si>
  <si>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</si>
  <si>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</si>
  <si>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</si>
  <si>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</si>
  <si>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</si>
  <si>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</si>
  <si>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</si>
  <si>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</si>
  <si>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</si>
  <si>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</si>
  <si>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</si>
  <si>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</si>
  <si>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</si>
  <si>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</si>
  <si>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</si>
  <si>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</si>
  <si>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</si>
  <si>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</si>
  <si>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</si>
  <si>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</si>
  <si>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</si>
  <si>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</si>
  <si>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</si>
  <si>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</si>
  <si>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</si>
  <si>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</si>
  <si>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</si>
  <si>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</si>
  <si>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</si>
  <si>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</si>
  <si>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</si>
  <si>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</si>
  <si>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</si>
  <si>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</si>
  <si>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</si>
  <si>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</si>
  <si>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</si>
  <si>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</si>
  <si>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</si>
  <si>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</si>
  <si>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</si>
  <si>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</si>
  <si>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</si>
  <si>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</si>
  <si>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</si>
  <si>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</si>
  <si>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</si>
  <si>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</si>
  <si>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</si>
  <si>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</si>
  <si>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</si>
  <si>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</si>
  <si>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</si>
  <si>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</si>
  <si>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</si>
  <si>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</si>
  <si>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</si>
  <si>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</si>
  <si>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</si>
  <si>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</si>
  <si>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</si>
  <si>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</si>
  <si>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</si>
  <si>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</si>
  <si>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</si>
  <si>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</si>
  <si>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</si>
  <si>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</si>
  <si>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</si>
  <si>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</si>
  <si>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</si>
  <si>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</si>
  <si>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</si>
  <si>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</si>
  <si>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</si>
  <si>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</si>
  <si>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</si>
  <si>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</si>
  <si>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</si>
  <si>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</si>
  <si>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</si>
  <si>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</si>
  <si>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</si>
  <si>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</si>
  <si>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</si>
  <si>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</si>
  <si>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</si>
  <si>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</si>
  <si>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</si>
  <si>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</si>
  <si>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</si>
  <si>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</si>
  <si>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</si>
  <si>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</si>
  <si>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</si>
  <si>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</si>
  <si>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</si>
  <si>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</si>
  <si>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</si>
  <si>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</si>
  <si>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</si>
  <si>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</si>
  <si>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</si>
  <si>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</si>
  <si>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</si>
  <si>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</si>
  <si>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</si>
  <si>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</si>
  <si>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</si>
  <si>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</si>
  <si>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</si>
  <si>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</si>
  <si>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</si>
  <si>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</si>
  <si>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</si>
  <si>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</si>
  <si>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</si>
  <si>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</si>
  <si>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</si>
  <si>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</si>
  <si>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</si>
  <si>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</si>
  <si>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</si>
  <si>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</si>
  <si>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</si>
  <si>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</si>
  <si>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</si>
  <si>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</si>
  <si>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</si>
  <si>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</si>
  <si>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</si>
  <si>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</si>
  <si>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</si>
  <si>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</si>
  <si>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</si>
  <si>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</si>
  <si>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</si>
  <si>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</si>
  <si>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</si>
  <si>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</si>
  <si>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</si>
  <si>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</si>
  <si>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</si>
  <si>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</si>
  <si>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</si>
  <si>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</si>
  <si>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</si>
  <si>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</si>
  <si>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</si>
  <si>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</si>
  <si>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</si>
  <si>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</si>
  <si>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</si>
  <si>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</si>
  <si>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</si>
  <si>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</si>
  <si>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</si>
  <si>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</si>
  <si>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</si>
  <si>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</si>
  <si>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</si>
  <si>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</si>
  <si>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</si>
  <si>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</si>
  <si>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</si>
  <si>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</si>
  <si>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</si>
  <si>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</si>
  <si>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</si>
  <si>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</si>
  <si>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</si>
  <si>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</si>
  <si>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</si>
  <si>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</si>
  <si>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</si>
  <si>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</si>
  <si>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</si>
  <si>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</si>
  <si>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</si>
  <si>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</si>
  <si>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</si>
  <si>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</si>
  <si>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</si>
  <si>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</si>
  <si>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</si>
  <si>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</si>
  <si>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</si>
  <si>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</si>
  <si>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</si>
  <si>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</si>
  <si>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</si>
  <si>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</si>
  <si>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</si>
  <si>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</si>
  <si>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</si>
  <si>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</si>
  <si>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</si>
  <si>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</si>
  <si>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</si>
  <si>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</si>
  <si>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</si>
  <si>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</si>
  <si>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</si>
  <si>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</si>
  <si>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</si>
  <si>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</si>
  <si>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</si>
  <si>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</si>
  <si>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</si>
  <si>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</si>
  <si>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</si>
  <si>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</si>
  <si>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</si>
  <si>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</si>
  <si>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</si>
  <si>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</si>
  <si>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</si>
  <si>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</si>
  <si>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</si>
  <si>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</si>
  <si>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</si>
  <si>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</si>
  <si>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</si>
  <si>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</si>
  <si>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</si>
  <si>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</si>
  <si>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</si>
  <si>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</si>
  <si>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</si>
  <si>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</si>
  <si>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</si>
  <si>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</si>
  <si>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</si>
  <si>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</si>
  <si>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</si>
  <si>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</si>
  <si>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</si>
  <si>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</si>
  <si>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</si>
  <si>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</si>
  <si>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</si>
  <si>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</si>
  <si>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</si>
  <si>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</si>
  <si>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</si>
  <si>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</si>
  <si>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</si>
  <si>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</si>
  <si>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</si>
  <si>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</si>
  <si>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</si>
  <si>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</si>
  <si>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</si>
  <si>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</si>
  <si>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</si>
  <si>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</si>
  <si>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</si>
  <si>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</si>
  <si>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</si>
  <si>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</si>
  <si>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</si>
  <si>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</si>
  <si>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</si>
  <si>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</si>
  <si>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</si>
  <si>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</si>
  <si>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</si>
  <si>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</si>
  <si>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</si>
  <si>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</si>
  <si>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</si>
  <si>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</si>
  <si>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</si>
  <si>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</si>
  <si>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</si>
  <si>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</si>
  <si>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</si>
  <si>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</si>
  <si>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</si>
  <si>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</si>
  <si>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</si>
  <si>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</si>
  <si>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</si>
  <si>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</si>
  <si>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</si>
  <si>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</si>
  <si>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</si>
  <si>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</si>
  <si>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</si>
  <si>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</si>
  <si>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</si>
  <si>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</si>
  <si>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</si>
  <si>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</si>
  <si>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</si>
  <si>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</si>
  <si>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</si>
  <si>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</si>
  <si>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</si>
  <si>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</si>
  <si>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</si>
  <si>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</si>
  <si>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</si>
  <si>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</si>
  <si>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</si>
  <si>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</si>
  <si>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</si>
  <si>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</si>
  <si>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</si>
  <si>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</si>
  <si>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</si>
  <si>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</si>
  <si>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</si>
  <si>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</si>
  <si>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</si>
  <si>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</si>
  <si>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</si>
  <si>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</si>
  <si>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</si>
  <si>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</si>
  <si>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</si>
  <si>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</si>
  <si>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</si>
  <si>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</si>
  <si>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</si>
  <si>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</si>
  <si>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</si>
  <si>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</si>
  <si>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</si>
  <si>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</si>
  <si>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</si>
  <si>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</si>
  <si>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</si>
  <si>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</si>
  <si>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</si>
  <si>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</si>
  <si>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</si>
  <si>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</si>
  <si>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</si>
  <si>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</si>
  <si>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</si>
  <si>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</si>
  <si>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</si>
  <si>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</si>
  <si>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</si>
  <si>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</si>
  <si>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</si>
  <si>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</si>
  <si>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</si>
  <si>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</si>
  <si>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</si>
  <si>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</si>
  <si>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</si>
  <si>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</si>
  <si>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</si>
  <si>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</si>
  <si>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</si>
  <si>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</si>
  <si>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</si>
  <si>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</si>
  <si>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</si>
  <si>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</si>
  <si>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</si>
  <si>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</si>
  <si>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</si>
  <si>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</si>
  <si>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</si>
  <si>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</si>
  <si>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</si>
  <si>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</si>
  <si>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</si>
  <si>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</si>
  <si>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</si>
  <si>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</si>
  <si>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</si>
  <si>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</si>
  <si>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</si>
  <si>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</si>
  <si>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</si>
  <si>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</si>
  <si>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</si>
  <si>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</si>
  <si>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</si>
  <si>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</si>
  <si>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</si>
  <si>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</si>
  <si>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</si>
  <si>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</si>
  <si>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</si>
  <si>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</si>
  <si>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</si>
  <si>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</si>
  <si>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</si>
  <si>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</si>
  <si>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</si>
  <si>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</si>
  <si>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</si>
  <si>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</si>
  <si>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</si>
  <si>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</si>
  <si>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</si>
  <si>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</si>
  <si>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</si>
  <si>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</si>
  <si>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</si>
  <si>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</si>
  <si>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</si>
  <si>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</si>
  <si>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</si>
  <si>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</si>
  <si>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</si>
  <si>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</si>
  <si>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</si>
  <si>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</si>
  <si>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</si>
  <si>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</si>
  <si>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</si>
  <si>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</si>
  <si>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</si>
  <si>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</si>
  <si>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</si>
  <si>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</si>
  <si>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</si>
  <si>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</si>
  <si>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</si>
  <si>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</si>
  <si>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</si>
  <si>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</si>
  <si>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</si>
  <si>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</si>
  <si>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</si>
  <si>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</si>
  <si>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</si>
  <si>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</si>
  <si>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</si>
  <si>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</si>
  <si>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</si>
  <si>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</si>
  <si>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</si>
  <si>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</si>
  <si>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</si>
  <si>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</si>
  <si>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</si>
  <si>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</si>
  <si>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</si>
  <si>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</si>
  <si>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</si>
  <si>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</si>
  <si>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</si>
  <si>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</si>
  <si>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</si>
  <si>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</si>
  <si>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</si>
  <si>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</si>
  <si>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</si>
  <si>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</si>
  <si>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</si>
  <si>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</si>
  <si>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</si>
  <si>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</si>
  <si>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</si>
  <si>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</si>
  <si>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</si>
  <si>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</si>
  <si>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</si>
  <si>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</si>
  <si>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</si>
  <si>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</si>
  <si>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</si>
  <si>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</si>
  <si>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</si>
  <si>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</si>
  <si>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</si>
  <si>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</si>
  <si>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</si>
  <si>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</si>
  <si>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</si>
  <si>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</si>
  <si>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</si>
  <si>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</si>
  <si>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</si>
  <si>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</si>
  <si>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</si>
  <si>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</si>
  <si>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</si>
  <si>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</si>
  <si>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</si>
  <si>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</si>
  <si>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</si>
  <si>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</si>
  <si>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</si>
  <si>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</si>
  <si>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</si>
  <si>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</si>
  <si>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</si>
  <si>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</si>
  <si>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</si>
  <si>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</si>
  <si>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</si>
  <si>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</si>
  <si>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</si>
  <si>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</si>
  <si>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</si>
  <si>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</si>
  <si>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</si>
  <si>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</si>
  <si>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</si>
  <si>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</si>
  <si>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</si>
  <si>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</si>
  <si>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</si>
  <si>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</si>
  <si>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</si>
  <si>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</si>
  <si>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</si>
  <si>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</si>
  <si>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</si>
  <si>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</si>
  <si>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</si>
  <si>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</si>
  <si>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</si>
  <si>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</si>
  <si>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</si>
  <si>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</si>
  <si>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</si>
  <si>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</si>
  <si>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</si>
  <si>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</si>
  <si>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</si>
  <si>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</si>
  <si>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</si>
  <si>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</si>
  <si>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</si>
  <si>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</si>
  <si>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</si>
  <si>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</si>
  <si>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</si>
  <si>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</si>
  <si>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</si>
  <si>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</si>
  <si>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</si>
  <si>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</si>
  <si>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</si>
  <si>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</si>
  <si>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</si>
  <si>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</si>
  <si>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</si>
  <si>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</si>
  <si>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</si>
  <si>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</si>
  <si>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</si>
  <si>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</si>
  <si>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</si>
  <si>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</si>
  <si>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</si>
  <si>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</si>
  <si>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</si>
  <si>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</si>
  <si>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</si>
  <si>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</si>
  <si>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</si>
  <si>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</si>
  <si>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</si>
  <si>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</si>
  <si>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</si>
  <si>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</si>
  <si>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</si>
  <si>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</si>
  <si>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</si>
  <si>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</si>
  <si>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</si>
  <si>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</si>
  <si>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</si>
  <si>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</si>
  <si>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</si>
  <si>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</si>
  <si>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</si>
  <si>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</si>
  <si>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</si>
  <si>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</si>
  <si>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</si>
  <si>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</si>
  <si>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</si>
  <si>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</si>
  <si>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</si>
  <si>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</si>
  <si>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</si>
  <si>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</si>
  <si>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</si>
  <si>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</si>
  <si>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</si>
  <si>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</si>
  <si>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</si>
  <si>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</si>
  <si>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</si>
  <si>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</si>
  <si>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</si>
  <si>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</si>
  <si>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</si>
  <si>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</si>
  <si>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</si>
  <si>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</si>
  <si>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</si>
  <si>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</si>
  <si>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</si>
  <si>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</si>
  <si>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</si>
  <si>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</si>
  <si>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</si>
  <si>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</si>
  <si>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</si>
  <si>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</si>
  <si>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</si>
  <si>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</si>
  <si>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</si>
  <si>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</si>
  <si>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</si>
  <si>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</si>
  <si>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</si>
  <si>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</si>
  <si>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</si>
  <si>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</si>
  <si>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</si>
  <si>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</si>
  <si>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</si>
  <si>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</si>
  <si>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</si>
  <si>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</si>
  <si>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</si>
  <si>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</si>
  <si>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</si>
  <si>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</si>
  <si>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</si>
  <si>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</si>
  <si>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</si>
  <si>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</si>
  <si>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</si>
  <si>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</si>
  <si>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</si>
  <si>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</si>
  <si>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</si>
  <si>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</si>
  <si>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</si>
  <si>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</si>
  <si>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</si>
  <si>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</si>
  <si>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</si>
  <si>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</si>
  <si>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</si>
  <si>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</si>
  <si>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</si>
  <si>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</si>
  <si>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</si>
  <si>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</si>
  <si>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</si>
  <si>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</si>
  <si>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</si>
  <si>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</si>
  <si>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</si>
  <si>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</si>
  <si>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</si>
  <si>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</si>
  <si>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</si>
  <si>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</si>
  <si>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</si>
  <si>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</si>
  <si>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</si>
  <si>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</si>
  <si>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</si>
  <si>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</si>
  <si>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</si>
  <si>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</si>
  <si>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</si>
  <si>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</si>
  <si>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</si>
  <si>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</si>
  <si>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</si>
  <si>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</si>
  <si>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</si>
  <si>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</si>
  <si>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</si>
  <si>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</si>
  <si>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</si>
  <si>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</si>
  <si>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</si>
  <si>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</si>
  <si>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</si>
  <si>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</si>
  <si>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</si>
  <si>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</si>
  <si>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</si>
  <si>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</si>
  <si>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</si>
  <si>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</si>
  <si>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</si>
  <si>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</si>
  <si>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</si>
  <si>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</si>
  <si>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</si>
  <si>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</si>
  <si>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</si>
  <si>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</si>
  <si>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</si>
  <si>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</si>
  <si>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</si>
  <si>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</si>
  <si>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</si>
  <si>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</si>
  <si>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</si>
  <si>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</si>
  <si>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</si>
  <si>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</si>
  <si>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</si>
  <si>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</si>
  <si>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</si>
  <si>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</si>
  <si>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</si>
  <si>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</si>
  <si>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</si>
  <si>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</si>
  <si>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</si>
  <si>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</si>
  <si>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</si>
  <si>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</si>
  <si>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</si>
  <si>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</si>
  <si>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</si>
  <si>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</si>
  <si>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</si>
  <si>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</si>
  <si>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</si>
  <si>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</si>
  <si>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</si>
  <si>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</si>
  <si>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</si>
  <si>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</si>
  <si>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</si>
  <si>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</si>
  <si>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</si>
  <si>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</si>
  <si>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</si>
  <si>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</si>
  <si>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</si>
  <si>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</si>
  <si>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</si>
  <si>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</si>
  <si>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</si>
  <si>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</si>
  <si>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</si>
  <si>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</si>
  <si>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</si>
  <si>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</si>
  <si>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</si>
  <si>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</si>
  <si>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</si>
  <si>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</si>
  <si>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</si>
  <si>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</si>
  <si>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</si>
  <si>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</si>
  <si>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</si>
  <si>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</si>
  <si>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</si>
  <si>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</si>
  <si>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</si>
  <si>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</si>
  <si>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</si>
  <si>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</si>
  <si>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</si>
  <si>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</si>
  <si>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</si>
  <si>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</si>
  <si>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</si>
  <si>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</si>
  <si>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</si>
  <si>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</si>
  <si>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</si>
  <si>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</si>
  <si>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</si>
  <si>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</si>
  <si>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</si>
  <si>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</si>
  <si>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</si>
  <si>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</si>
  <si>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</si>
  <si>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</si>
  <si>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</si>
  <si>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</si>
  <si>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</si>
  <si>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</si>
  <si>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</si>
  <si>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</si>
  <si>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</si>
  <si>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</si>
  <si>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</si>
  <si>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</si>
  <si>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</si>
  <si>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</si>
  <si>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</si>
  <si>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</si>
  <si>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</si>
  <si>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</si>
  <si>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</si>
  <si>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</si>
  <si>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</si>
  <si>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</si>
  <si>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</si>
  <si>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</si>
  <si>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</si>
  <si>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</si>
  <si>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</si>
  <si>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</si>
  <si>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</si>
  <si>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</si>
  <si>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</si>
  <si>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</si>
  <si>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</si>
  <si>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</si>
  <si>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</si>
  <si>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</si>
  <si>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</si>
  <si>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</si>
  <si>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</si>
  <si>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</si>
  <si>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</si>
  <si>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</si>
  <si>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</si>
  <si>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</si>
  <si>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</si>
  <si>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</si>
  <si>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</si>
  <si>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</si>
  <si>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</si>
  <si>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</si>
  <si>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</si>
  <si>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</si>
  <si>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</si>
  <si>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</si>
  <si>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</si>
  <si>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</si>
  <si>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</si>
  <si>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</si>
  <si>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</si>
  <si>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</si>
  <si>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</si>
  <si>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</si>
  <si>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</si>
  <si>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</si>
  <si>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</si>
  <si>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</si>
  <si>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</si>
  <si>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</si>
  <si>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</si>
  <si>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</si>
  <si>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</si>
  <si>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</si>
  <si>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</si>
  <si>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</si>
  <si>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</si>
  <si>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</si>
  <si>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</si>
  <si>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</si>
  <si>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</si>
  <si>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</si>
  <si>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</si>
  <si>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</si>
  <si>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</si>
  <si>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</si>
  <si>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</si>
  <si>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</si>
  <si>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</si>
  <si>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</si>
  <si>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</si>
  <si>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</si>
  <si>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</si>
  <si>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</si>
  <si>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</si>
  <si>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</si>
  <si>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</si>
  <si>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</si>
  <si>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</si>
  <si>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</si>
  <si>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</si>
  <si>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</si>
  <si>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</si>
  <si>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</si>
  <si>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</si>
  <si>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</si>
  <si>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</si>
  <si>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</si>
  <si>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</si>
  <si>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</si>
  <si>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</si>
  <si>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</si>
  <si>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</si>
  <si>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</si>
  <si>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</si>
  <si>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</si>
  <si>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</si>
  <si>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</si>
  <si>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</si>
  <si>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</si>
  <si>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</si>
  <si>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</si>
  <si>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</si>
  <si>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</si>
  <si>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</si>
  <si>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</si>
  <si>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</si>
  <si>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</si>
  <si>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</si>
  <si>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</si>
  <si>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</si>
  <si>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</si>
  <si>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</si>
  <si>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</si>
  <si>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</si>
  <si>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</si>
  <si>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</si>
  <si>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</si>
  <si>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</si>
  <si>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</si>
  <si>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</si>
  <si>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</si>
  <si>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</si>
  <si>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</si>
  <si>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</si>
  <si>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</si>
  <si>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</si>
  <si>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</si>
  <si>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</si>
  <si>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</si>
  <si>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</si>
  <si>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</si>
  <si>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</si>
  <si>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</si>
  <si>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</si>
  <si>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</si>
  <si>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</si>
  <si>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</si>
  <si>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</si>
  <si>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</si>
  <si>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</si>
  <si>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</si>
  <si>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</si>
  <si>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</si>
  <si>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</si>
  <si>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</si>
  <si>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</si>
  <si>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</si>
  <si>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</si>
  <si>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</si>
  <si>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</si>
  <si>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</si>
  <si>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</si>
  <si>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</si>
  <si>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</si>
  <si>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</si>
  <si>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</si>
  <si>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</si>
  <si>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</si>
  <si>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</si>
  <si>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</si>
  <si>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</si>
  <si>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</si>
  <si>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</si>
  <si>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</si>
  <si>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</si>
  <si>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</si>
  <si>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</si>
  <si>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</si>
  <si>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</si>
  <si>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</si>
  <si>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</si>
  <si>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</si>
  <si>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</si>
  <si>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</si>
  <si>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</si>
  <si>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</si>
  <si>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</si>
  <si>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</si>
  <si>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</si>
  <si>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</si>
  <si>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</si>
  <si>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</si>
  <si>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</si>
  <si>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</si>
  <si>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</si>
  <si>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</si>
  <si>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</si>
  <si>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</si>
  <si>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</si>
  <si>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</si>
  <si>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</si>
  <si>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</si>
  <si>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</si>
  <si>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</si>
  <si>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</si>
  <si>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</si>
  <si>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</si>
  <si>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</si>
  <si>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</si>
  <si>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</si>
  <si>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</si>
  <si>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</si>
  <si>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</si>
  <si>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</si>
  <si>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</si>
  <si>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</si>
  <si>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</si>
  <si>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</si>
  <si>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</si>
  <si>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</si>
  <si>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</si>
  <si>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</si>
  <si>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</si>
  <si>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</si>
  <si>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</si>
  <si>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</si>
  <si>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</si>
  <si>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</si>
  <si>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</si>
  <si>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</si>
  <si>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</si>
  <si>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</si>
  <si>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</si>
  <si>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</si>
  <si>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</si>
  <si>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</si>
  <si>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</si>
  <si>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</si>
  <si>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</si>
  <si>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</si>
  <si>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</si>
  <si>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</si>
  <si>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</si>
  <si>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</si>
  <si>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</si>
  <si>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</si>
  <si>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</si>
  <si>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</si>
  <si>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</si>
  <si>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</si>
  <si>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</si>
  <si>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</si>
  <si>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</si>
  <si>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</si>
  <si>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</si>
  <si>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</si>
  <si>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</si>
  <si>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</si>
  <si>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</si>
  <si>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</si>
  <si>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</si>
  <si>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</si>
  <si>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</si>
  <si>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</si>
  <si>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</si>
  <si>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</si>
  <si>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</si>
  <si>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</si>
  <si>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</si>
  <si>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</si>
  <si>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</si>
  <si>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</si>
  <si>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</si>
  <si>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</si>
  <si>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</si>
  <si>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</si>
  <si>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</si>
  <si>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</si>
  <si>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</si>
  <si>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</si>
  <si>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</si>
  <si>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</si>
  <si>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</si>
  <si>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</si>
  <si>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</si>
  <si>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</si>
  <si>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</si>
  <si>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</si>
  <si>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</si>
  <si>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</si>
  <si>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</si>
  <si>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</si>
  <si>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</si>
  <si>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</si>
  <si>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</si>
  <si>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</si>
  <si>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</si>
  <si>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</si>
  <si>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</si>
  <si>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</si>
  <si>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</si>
  <si>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</si>
  <si>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</si>
  <si>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</si>
  <si>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</si>
  <si>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</si>
  <si>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</si>
  <si>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</si>
  <si>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</si>
  <si>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</si>
  <si>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</si>
  <si>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</si>
  <si>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</si>
  <si>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</si>
  <si>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</si>
  <si>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</si>
  <si>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</si>
  <si>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</si>
  <si>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</si>
  <si>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</si>
  <si>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</si>
  <si>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</si>
  <si>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</si>
  <si>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</si>
  <si>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</si>
  <si>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</si>
  <si>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</si>
  <si>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</si>
  <si>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</si>
  <si>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</si>
  <si>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</si>
  <si>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</si>
  <si>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</si>
  <si>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</si>
  <si>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</si>
  <si>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</si>
  <si>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</si>
  <si>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</si>
  <si>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</si>
  <si>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</si>
  <si>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</si>
  <si>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</si>
  <si>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</si>
  <si>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</si>
  <si>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</si>
  <si>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</si>
  <si>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</si>
  <si>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</si>
  <si>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</si>
  <si>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</si>
  <si>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</si>
  <si>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</si>
  <si>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</si>
  <si>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</si>
  <si>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</si>
  <si>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</si>
  <si>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</si>
  <si>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</si>
  <si>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</si>
  <si>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</si>
  <si>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</si>
  <si>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</si>
  <si>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</si>
  <si>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</si>
  <si>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</si>
  <si>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</si>
  <si>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</si>
  <si>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</si>
  <si>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</si>
  <si>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</si>
  <si>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</si>
  <si>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</si>
  <si>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</si>
  <si>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</si>
  <si>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</si>
  <si>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</si>
  <si>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</si>
  <si>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</si>
  <si>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</si>
  <si>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</si>
  <si>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</si>
  <si>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</si>
  <si>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</si>
  <si>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</si>
  <si>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</si>
  <si>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</si>
  <si>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</si>
  <si>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</si>
  <si>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</si>
  <si>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</si>
  <si>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</si>
  <si>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</si>
  <si>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</si>
  <si>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</si>
  <si>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</si>
  <si>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</si>
  <si>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</si>
  <si>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</si>
  <si>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</si>
  <si>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</si>
  <si>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</si>
  <si>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</si>
  <si>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</si>
  <si>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</si>
  <si>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</si>
  <si>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</si>
  <si>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</si>
  <si>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</si>
  <si>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</si>
  <si>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</si>
  <si>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</si>
  <si>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</si>
  <si>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</si>
  <si>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</si>
  <si>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</si>
  <si>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</si>
  <si>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</si>
  <si>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</si>
  <si>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</si>
  <si>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</si>
  <si>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</si>
  <si>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</si>
  <si>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</si>
  <si>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</si>
  <si>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</si>
  <si>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</si>
  <si>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</si>
  <si>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</si>
  <si>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</si>
  <si>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</si>
  <si>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</si>
  <si>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</si>
  <si>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</si>
  <si>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</si>
  <si>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</si>
  <si>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</si>
  <si>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</si>
  <si>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</si>
  <si>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</si>
  <si>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</si>
  <si>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</si>
  <si>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</si>
  <si>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</si>
  <si>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</si>
  <si>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</si>
  <si>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</si>
  <si>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</si>
  <si>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</si>
  <si>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</si>
  <si>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</si>
  <si>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</si>
  <si>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</si>
  <si>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</si>
  <si>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</si>
  <si>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</si>
  <si>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</si>
  <si>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</si>
  <si>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</si>
  <si>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</si>
  <si>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</si>
  <si>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</si>
  <si>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</si>
  <si>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</si>
  <si>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</si>
  <si>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</si>
  <si>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</si>
  <si>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</si>
  <si>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</si>
  <si>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</si>
  <si>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</si>
  <si>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</si>
  <si>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</si>
  <si>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</si>
  <si>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</si>
  <si>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</si>
  <si>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</si>
  <si>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</si>
  <si>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</si>
  <si>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</si>
  <si>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</si>
  <si>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</si>
  <si>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</si>
  <si>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</si>
  <si>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</si>
  <si>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</si>
  <si>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</si>
  <si>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</si>
  <si>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</si>
  <si>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</si>
  <si>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</si>
  <si>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</si>
  <si>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</si>
  <si>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</si>
  <si>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</si>
  <si>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</si>
  <si>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</si>
  <si>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</si>
  <si>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</si>
  <si>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</si>
  <si>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</si>
  <si>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</si>
  <si>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</si>
  <si>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</si>
  <si>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</si>
  <si>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</si>
  <si>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</si>
  <si>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</si>
  <si>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</si>
  <si>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</si>
  <si>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</si>
  <si>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</si>
  <si>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</si>
  <si>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</si>
  <si>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</si>
  <si>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</si>
  <si>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</si>
  <si>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</si>
  <si>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</si>
  <si>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</si>
  <si>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</si>
  <si>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</si>
  <si>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</si>
  <si>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</si>
  <si>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</si>
  <si>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</si>
  <si>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</si>
  <si>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</si>
  <si>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</si>
  <si>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</si>
  <si>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</si>
  <si>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</si>
  <si>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</si>
  <si>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</si>
  <si>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</si>
  <si>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</si>
  <si>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</si>
  <si>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</si>
  <si>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</si>
  <si>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</si>
  <si>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</si>
  <si>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</si>
  <si>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</si>
  <si>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</si>
  <si>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</si>
  <si>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</si>
  <si>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</si>
  <si>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</si>
  <si>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</si>
  <si>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</si>
  <si>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</si>
  <si>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</si>
  <si>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</si>
  <si>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</si>
  <si>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</si>
  <si>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</si>
  <si>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</si>
  <si>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</si>
  <si>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</si>
  <si>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</si>
  <si>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</si>
  <si>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</si>
  <si>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</si>
  <si>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</si>
  <si>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</si>
  <si>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</si>
  <si>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</si>
  <si>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</si>
  <si>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</si>
  <si>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</si>
  <si>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</si>
  <si>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</si>
  <si>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</si>
  <si>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</si>
  <si>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</si>
  <si>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</si>
  <si>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</si>
  <si>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</si>
  <si>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</si>
  <si>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</si>
  <si>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</si>
  <si>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</si>
  <si>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</si>
  <si>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</si>
  <si>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</si>
  <si>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</si>
  <si>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</si>
  <si>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</si>
  <si>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</si>
  <si>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</si>
  <si>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</si>
  <si>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</si>
  <si>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</si>
  <si>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</si>
  <si>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</si>
  <si>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</si>
  <si>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</si>
  <si>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</si>
  <si>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</si>
  <si>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</si>
  <si>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</si>
  <si>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</si>
  <si>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</si>
  <si>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</si>
  <si>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</si>
  <si>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</si>
  <si>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</si>
  <si>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</si>
  <si>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</si>
  <si>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</si>
  <si>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</si>
  <si>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</si>
  <si>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</si>
  <si>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</si>
  <si>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</si>
  <si>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</si>
  <si>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</si>
  <si>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</si>
  <si>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</si>
  <si>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</si>
  <si>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</si>
  <si>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</si>
  <si>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</si>
  <si>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</si>
  <si>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</si>
  <si>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</si>
  <si>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</si>
  <si>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</si>
  <si>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</si>
  <si>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</si>
  <si>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</si>
  <si>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</si>
  <si>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</si>
  <si>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</si>
  <si>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</si>
  <si>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</si>
  <si>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</si>
  <si>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</si>
  <si>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</si>
  <si>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</si>
  <si>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</si>
  <si>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</si>
  <si>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</si>
  <si>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</si>
  <si>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</si>
  <si>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</si>
  <si>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</si>
  <si>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</si>
  <si>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</si>
  <si>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</si>
  <si>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</si>
  <si>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</si>
  <si>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</si>
  <si>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</si>
  <si>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</si>
  <si>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</si>
  <si>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</si>
  <si>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</si>
  <si>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</si>
  <si>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</si>
  <si>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</si>
  <si>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</si>
  <si>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</si>
  <si>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</si>
  <si>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</si>
  <si>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</si>
  <si>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</si>
  <si>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</si>
  <si>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</si>
  <si>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</si>
  <si>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</si>
  <si>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</si>
  <si>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</si>
  <si>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</si>
  <si>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</si>
  <si>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</si>
  <si>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</si>
  <si>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</si>
  <si>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</si>
  <si>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</si>
  <si>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</si>
  <si>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</si>
  <si>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</si>
  <si>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</si>
  <si>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</si>
  <si>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</si>
  <si>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</si>
  <si>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</si>
  <si>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</si>
  <si>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</si>
  <si>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</si>
  <si>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</si>
  <si>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</si>
  <si>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</si>
  <si>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</si>
  <si>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</si>
  <si>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</si>
  <si>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</si>
  <si>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</si>
  <si>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</si>
  <si>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</si>
  <si>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</si>
  <si>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</si>
  <si>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</si>
  <si>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</si>
  <si>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</si>
  <si>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</si>
  <si>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</si>
  <si>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</si>
  <si>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</si>
  <si>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</si>
  <si>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</si>
  <si>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</si>
  <si>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</si>
  <si>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</si>
  <si>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</si>
  <si>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</si>
  <si>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</si>
  <si>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</si>
  <si>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</si>
  <si>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</si>
  <si>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</si>
  <si>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</si>
  <si>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</si>
  <si>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</si>
  <si>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</si>
  <si>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</si>
  <si>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</si>
  <si>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</si>
  <si>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</si>
  <si>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</si>
  <si>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</si>
  <si>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</si>
  <si>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</si>
  <si>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</si>
  <si>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</si>
  <si>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</si>
  <si>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</si>
  <si>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</si>
  <si>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</si>
  <si>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</si>
  <si>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</si>
  <si>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</si>
  <si>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</si>
  <si>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</si>
  <si>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</si>
  <si>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</si>
  <si>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</si>
  <si>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</si>
  <si>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</si>
  <si>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</si>
  <si>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</si>
  <si>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</si>
  <si>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</si>
  <si>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</si>
  <si>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</si>
  <si>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</si>
  <si>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</si>
  <si>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</si>
  <si>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</si>
  <si>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</si>
  <si>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</si>
  <si>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</si>
  <si>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</si>
  <si>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</si>
  <si>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</si>
  <si>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</si>
  <si>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</si>
  <si>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</si>
  <si>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</si>
  <si>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</si>
  <si>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</si>
  <si>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</si>
  <si>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</si>
  <si>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</si>
  <si>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</si>
  <si>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</si>
  <si>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</si>
  <si>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</si>
  <si>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</si>
  <si>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</si>
  <si>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</si>
  <si>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</si>
  <si>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</si>
  <si>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</si>
  <si>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</si>
  <si>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</si>
  <si>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</si>
  <si>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</si>
  <si>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</si>
  <si>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</si>
  <si>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</si>
  <si>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</si>
  <si>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</si>
  <si>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</si>
  <si>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</si>
  <si>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</si>
  <si>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</si>
  <si>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</si>
  <si>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</si>
  <si>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</si>
  <si>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</si>
  <si>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</si>
  <si>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</si>
  <si>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</si>
  <si>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</si>
  <si>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</si>
  <si>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</si>
  <si>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</si>
  <si>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</si>
  <si>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</si>
  <si>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</si>
  <si>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</si>
  <si>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</si>
  <si>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</si>
  <si>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</si>
  <si>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</si>
  <si>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</si>
  <si>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</si>
  <si>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</si>
  <si>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</si>
  <si>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</si>
  <si>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</si>
  <si>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</si>
  <si>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</si>
  <si>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</si>
  <si>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</si>
  <si>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</si>
  <si>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</si>
  <si>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</si>
  <si>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</si>
  <si>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</si>
  <si>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</si>
  <si>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</si>
  <si>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</si>
  <si>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</si>
  <si>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</si>
  <si>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</si>
  <si>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</si>
  <si>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</si>
  <si>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</si>
  <si>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</si>
  <si>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</si>
  <si>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</si>
  <si>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</si>
  <si>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</si>
  <si>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</si>
  <si>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</si>
  <si>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</si>
  <si>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</si>
  <si>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</si>
  <si>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</si>
  <si>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</si>
  <si>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</si>
  <si>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</si>
  <si>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</si>
  <si>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</si>
  <si>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</si>
  <si>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</si>
  <si>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</si>
  <si>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</si>
  <si>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</si>
  <si>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</si>
  <si>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</si>
  <si>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</si>
  <si>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</si>
  <si>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</si>
  <si>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</si>
  <si>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</si>
  <si>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</si>
  <si>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</si>
  <si>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</si>
  <si>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</si>
  <si>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</si>
  <si>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</si>
  <si>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</si>
  <si>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</si>
  <si>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</si>
  <si>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</si>
  <si>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</si>
  <si>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</si>
  <si>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</si>
  <si>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</si>
  <si>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</si>
  <si>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</si>
  <si>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</si>
  <si>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</si>
  <si>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</si>
  <si>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</si>
  <si>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</si>
  <si>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</si>
  <si>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</si>
  <si>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</si>
  <si>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</si>
  <si>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</si>
  <si>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</si>
  <si>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</si>
  <si>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</si>
  <si>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</si>
  <si>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</si>
  <si>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</si>
  <si>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</si>
  <si>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</si>
  <si>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</si>
  <si>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</si>
  <si>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</si>
  <si>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</si>
  <si>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</si>
  <si>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</si>
  <si>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</si>
  <si>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</si>
  <si>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</si>
  <si>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</si>
  <si>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</si>
  <si>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</si>
  <si>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</si>
  <si>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</si>
  <si>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</si>
  <si>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</si>
  <si>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</si>
  <si>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</si>
  <si>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</si>
  <si>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</si>
  <si>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</si>
  <si>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</si>
  <si>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</si>
  <si>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</si>
  <si>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</si>
  <si>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</si>
  <si>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</si>
  <si>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</si>
  <si>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</si>
  <si>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</si>
  <si>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</si>
  <si>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</si>
  <si>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</si>
  <si>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</si>
  <si>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</si>
  <si>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</si>
  <si>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</si>
  <si>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</si>
  <si>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</si>
  <si>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</si>
  <si>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</si>
  <si>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</si>
  <si>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</si>
  <si>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</si>
  <si>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</si>
  <si>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</si>
  <si>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</si>
  <si>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</si>
  <si>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</si>
  <si>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</si>
  <si>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</si>
  <si>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</si>
  <si>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</si>
  <si>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</si>
  <si>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</si>
  <si>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</si>
  <si>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</si>
  <si>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</si>
  <si>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</si>
  <si>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</si>
  <si>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</si>
  <si>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</si>
  <si>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</si>
  <si>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</si>
  <si>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</si>
  <si>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</si>
  <si>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</si>
  <si>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</si>
  <si>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</si>
  <si>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</si>
  <si>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</si>
  <si>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</si>
  <si>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</si>
  <si>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</si>
  <si>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</si>
  <si>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</si>
  <si>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</si>
  <si>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</si>
  <si>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</si>
  <si>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</si>
  <si>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</si>
  <si>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</si>
  <si>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</si>
  <si>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</si>
  <si>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</si>
  <si>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</si>
  <si>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</si>
  <si>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</si>
  <si>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</si>
  <si>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</si>
  <si>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</si>
  <si>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</si>
  <si>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</si>
  <si>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</si>
  <si>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</si>
  <si>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</si>
  <si>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</si>
  <si>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</si>
  <si>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</si>
  <si>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</si>
  <si>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</si>
  <si>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</si>
  <si>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</si>
  <si>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</si>
  <si>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</si>
  <si>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</si>
  <si>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</si>
  <si>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</si>
  <si>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</si>
  <si>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</si>
  <si>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</si>
  <si>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</si>
  <si>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</si>
  <si>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</si>
  <si>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</si>
  <si>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</si>
  <si>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</si>
  <si>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</si>
  <si>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</si>
  <si>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</si>
  <si>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</si>
  <si>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</si>
  <si>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</si>
  <si>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</si>
  <si>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</si>
  <si>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</si>
  <si>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</si>
  <si>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</si>
  <si>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</si>
  <si>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</si>
  <si>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</si>
  <si>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</si>
  <si>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</si>
  <si>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</si>
  <si>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</si>
  <si>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</si>
  <si>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</si>
  <si>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</si>
  <si>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</si>
  <si>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</si>
  <si>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</si>
  <si>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</si>
  <si>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</si>
  <si>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</si>
  <si>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</si>
  <si>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</si>
  <si>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</si>
  <si>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</si>
  <si>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</si>
  <si>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</si>
  <si>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</si>
  <si>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</si>
  <si>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</si>
  <si>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</si>
  <si>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</si>
  <si>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</si>
  <si>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</si>
  <si>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</si>
  <si>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</si>
  <si>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</si>
  <si>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</si>
  <si>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</si>
  <si>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</si>
  <si>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</si>
  <si>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</si>
  <si>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</si>
  <si>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</si>
  <si>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</si>
  <si>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</si>
  <si>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</si>
  <si>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</si>
  <si>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</si>
  <si>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</si>
  <si>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</si>
  <si>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</si>
  <si>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</si>
  <si>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</si>
  <si>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</si>
  <si>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</si>
  <si>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</si>
  <si>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</si>
  <si>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</si>
  <si>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</si>
  <si>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</si>
  <si>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</si>
  <si>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</si>
  <si>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</si>
  <si>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</si>
  <si>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</si>
  <si>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</si>
  <si>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</si>
  <si>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</si>
  <si>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</si>
  <si>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</si>
  <si>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</si>
  <si>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</si>
  <si>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</si>
  <si>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</si>
  <si>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</si>
  <si>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</si>
  <si>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</si>
  <si>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</si>
  <si>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</si>
  <si>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</si>
  <si>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</si>
  <si>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</si>
  <si>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</si>
  <si>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</si>
  <si>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</si>
  <si>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</si>
  <si>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</si>
  <si>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</si>
  <si>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</si>
  <si>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</si>
  <si>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</si>
  <si>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</si>
  <si>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</si>
  <si>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</si>
  <si>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</si>
  <si>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</si>
  <si>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</si>
  <si>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</si>
  <si>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</si>
  <si>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</si>
  <si>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</si>
  <si>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</si>
  <si>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</si>
  <si>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</si>
  <si>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</si>
  <si>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</si>
  <si>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</si>
  <si>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</si>
  <si>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</si>
  <si>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</si>
  <si>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</si>
  <si>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</si>
  <si>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</si>
  <si>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</si>
  <si>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</si>
  <si>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</si>
  <si>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</si>
  <si>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</si>
  <si>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</si>
  <si>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</si>
  <si>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</si>
  <si>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</si>
  <si>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</si>
  <si>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</si>
  <si>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</si>
  <si>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</si>
  <si>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</si>
  <si>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</si>
  <si>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</si>
  <si>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</si>
  <si>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</si>
  <si>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</si>
  <si>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</si>
  <si>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</si>
  <si>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</si>
  <si>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</si>
  <si>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</si>
  <si>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</si>
  <si>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</si>
  <si>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</si>
  <si>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</si>
  <si>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</si>
  <si>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</si>
  <si>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</si>
  <si>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</si>
  <si>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</si>
  <si>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</si>
  <si>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</si>
  <si>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</si>
  <si>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</si>
  <si>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</si>
  <si>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</si>
  <si>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</si>
  <si>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</si>
  <si>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</si>
  <si>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</si>
  <si>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</si>
  <si>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</si>
  <si>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</si>
  <si>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</si>
  <si>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</si>
  <si>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</si>
  <si>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</si>
  <si>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</si>
  <si>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</si>
  <si>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</si>
  <si>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</si>
  <si>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</si>
  <si>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</si>
  <si>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</si>
  <si>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</si>
  <si>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</si>
  <si>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</si>
  <si>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</si>
  <si>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</si>
  <si>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</si>
  <si>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</si>
  <si>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</si>
  <si>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</si>
  <si>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</si>
  <si>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</si>
  <si>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</si>
  <si>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</si>
  <si>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</si>
  <si>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</si>
  <si>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</si>
  <si>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</si>
  <si>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</si>
  <si>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</si>
  <si>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</si>
  <si>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</si>
  <si>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</si>
  <si>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</si>
  <si>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</si>
  <si>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</si>
  <si>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</si>
  <si>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</si>
  <si>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</si>
  <si>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</si>
  <si>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</si>
  <si>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</si>
  <si>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</si>
  <si>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</si>
  <si>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</si>
  <si>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</si>
  <si>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</si>
  <si>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</si>
  <si>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</si>
  <si>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</si>
  <si>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</si>
  <si>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</si>
  <si>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</si>
  <si>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</si>
  <si>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</si>
  <si>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</si>
  <si>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</si>
  <si>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</si>
  <si>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</si>
  <si>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</si>
  <si>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</si>
  <si>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</si>
  <si>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</si>
  <si>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</si>
  <si>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</si>
  <si>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</si>
  <si>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</si>
  <si>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</si>
  <si>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</si>
  <si>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</si>
  <si>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</si>
  <si>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</si>
  <si>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</si>
  <si>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</si>
  <si>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</si>
  <si>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</si>
  <si>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</si>
  <si>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</si>
  <si>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</si>
  <si>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</si>
  <si>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</si>
  <si>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</si>
  <si>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</si>
  <si>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</si>
  <si>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</si>
  <si>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</si>
  <si>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</si>
  <si>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</si>
  <si>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</si>
  <si>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</si>
  <si>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</si>
  <si>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</si>
  <si>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</si>
  <si>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</si>
  <si>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</si>
  <si>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</si>
  <si>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</si>
  <si>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</si>
  <si>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</si>
  <si>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</si>
  <si>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</si>
  <si>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</si>
  <si>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</si>
  <si>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</si>
  <si>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</si>
  <si>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</si>
  <si>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</si>
  <si>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</si>
  <si>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</si>
  <si>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</si>
  <si>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</si>
  <si>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</si>
  <si>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</si>
  <si>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</si>
  <si>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</si>
  <si>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</si>
  <si>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</si>
  <si>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</si>
  <si>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</si>
  <si>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</si>
  <si>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</si>
  <si>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</si>
  <si>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</si>
  <si>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</si>
  <si>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</si>
  <si>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</si>
  <si>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</si>
  <si>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</si>
  <si>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</si>
  <si>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</si>
  <si>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</si>
  <si>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</si>
  <si>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</si>
  <si>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</si>
  <si>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</si>
  <si>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</si>
  <si>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</si>
  <si>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</si>
  <si>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</si>
  <si>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</si>
  <si>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</si>
  <si>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</si>
  <si>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</si>
  <si>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</si>
  <si>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</si>
  <si>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</si>
  <si>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</si>
  <si>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</si>
  <si>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</si>
  <si>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</si>
  <si>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</si>
  <si>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</si>
  <si>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</si>
  <si>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</si>
  <si>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</si>
  <si>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</si>
  <si>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</si>
  <si>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</si>
  <si>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</si>
  <si>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</si>
  <si>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</si>
  <si>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</si>
  <si>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</si>
  <si>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</si>
  <si>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</si>
  <si>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</si>
  <si>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</si>
  <si>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</si>
  <si>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</si>
  <si>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</si>
  <si>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</si>
  <si>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</si>
  <si>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</si>
  <si>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</si>
  <si>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</si>
  <si>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</si>
  <si>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</si>
  <si>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</si>
  <si>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</si>
  <si>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</si>
  <si>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</si>
  <si>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</si>
  <si>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</si>
  <si>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</si>
  <si>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</si>
  <si>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</si>
  <si>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</si>
  <si>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</si>
  <si>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</si>
  <si>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</si>
  <si>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</si>
  <si>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</si>
  <si>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</si>
  <si>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</si>
  <si>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</si>
  <si>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</si>
  <si>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</si>
  <si>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</si>
  <si>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</si>
  <si>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</si>
  <si>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</si>
  <si>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</si>
  <si>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</si>
  <si>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</si>
  <si>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</si>
  <si>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</si>
  <si>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</si>
  <si>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</si>
  <si>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</si>
  <si>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</si>
  <si>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</si>
  <si>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</si>
  <si>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</si>
  <si>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</si>
  <si>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</si>
  <si>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</si>
  <si>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</si>
  <si>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</si>
  <si>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</si>
  <si>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</si>
  <si>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</si>
  <si>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</si>
  <si>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</si>
  <si>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</si>
  <si>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</si>
  <si>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</si>
  <si>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</si>
  <si>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</si>
  <si>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</si>
  <si>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</si>
  <si>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</si>
  <si>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</si>
  <si>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</si>
  <si>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</si>
  <si>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</si>
  <si>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</si>
  <si>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</si>
  <si>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</si>
  <si>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</si>
  <si>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</si>
  <si>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</si>
  <si>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</si>
  <si>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</si>
  <si>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</si>
  <si>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</si>
  <si>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</si>
  <si>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</si>
  <si>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</si>
  <si>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</si>
  <si>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</si>
  <si>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</si>
  <si>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</si>
  <si>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</si>
  <si>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</si>
  <si>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</si>
  <si>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</si>
  <si>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</si>
  <si>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</si>
  <si>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</si>
  <si>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</si>
  <si>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</si>
  <si>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</si>
  <si>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</si>
  <si>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</si>
  <si>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</si>
  <si>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</si>
  <si>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</si>
  <si>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</si>
  <si>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</si>
  <si>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</si>
  <si>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</si>
  <si>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</si>
  <si>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</si>
  <si>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</si>
  <si>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</si>
  <si>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</si>
  <si>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</si>
  <si>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</si>
  <si>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</si>
  <si>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</si>
  <si>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</si>
  <si>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</si>
  <si>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</si>
  <si>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</si>
  <si>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</si>
  <si>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</si>
  <si>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</si>
  <si>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</si>
  <si>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</si>
  <si>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</si>
  <si>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</si>
  <si>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</si>
  <si>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</si>
  <si>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</si>
  <si>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</si>
  <si>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</si>
  <si>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</si>
  <si>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</si>
  <si>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</si>
  <si>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</si>
  <si>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</si>
  <si>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</si>
  <si>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</si>
  <si>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</si>
  <si>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</si>
  <si>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</si>
  <si>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</si>
  <si>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</si>
  <si>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</si>
  <si>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</si>
  <si>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</si>
  <si>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</si>
  <si>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</si>
  <si>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</si>
  <si>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</si>
  <si>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</si>
  <si>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</si>
  <si>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</si>
  <si>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</si>
  <si>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</si>
  <si>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</si>
  <si>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</si>
  <si>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</si>
  <si>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</si>
  <si>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</si>
  <si>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</si>
  <si>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</si>
  <si>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</si>
  <si>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</si>
  <si>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</si>
  <si>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</si>
  <si>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</si>
  <si>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</si>
  <si>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</si>
  <si>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</si>
  <si>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</si>
  <si>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</si>
  <si>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</si>
  <si>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</si>
  <si>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</si>
  <si>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</si>
  <si>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</si>
  <si>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</si>
  <si>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</si>
  <si>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</si>
  <si>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</si>
  <si>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</si>
  <si>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</si>
  <si>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</si>
  <si>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</si>
  <si>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</si>
  <si>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</si>
  <si>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</si>
  <si>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</si>
  <si>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</si>
  <si>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</si>
  <si>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</si>
  <si>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</si>
  <si>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</si>
  <si>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</si>
  <si>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</si>
  <si>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</si>
  <si>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</si>
  <si>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</si>
  <si>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</si>
  <si>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</si>
  <si>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</si>
  <si>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</si>
  <si>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</si>
  <si>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</si>
  <si>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</si>
  <si>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</si>
  <si>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</si>
  <si>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</si>
  <si>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</si>
  <si>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</si>
  <si>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</si>
  <si>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</si>
  <si>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</si>
  <si>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</si>
  <si>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</si>
  <si>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</si>
  <si>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</si>
  <si>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</si>
  <si>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</si>
  <si>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</si>
  <si>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</si>
  <si>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</si>
  <si>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</si>
  <si>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</si>
  <si>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</si>
  <si>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</si>
  <si>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</si>
  <si>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</si>
  <si>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</si>
  <si>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</si>
  <si>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</si>
  <si>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</si>
  <si>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</si>
  <si>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</si>
  <si>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</si>
  <si>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</si>
  <si>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</si>
  <si>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</si>
  <si>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</si>
  <si>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</si>
  <si>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</si>
  <si>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</si>
  <si>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</si>
  <si>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</si>
  <si>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</si>
  <si>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</si>
  <si>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</si>
  <si>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</si>
  <si>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</si>
  <si>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</si>
  <si>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</si>
  <si>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</si>
  <si>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</si>
  <si>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</si>
  <si>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</si>
  <si>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</si>
  <si>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</si>
  <si>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</si>
  <si>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</si>
  <si>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</si>
  <si>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</si>
  <si>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</si>
  <si>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</si>
  <si>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</si>
  <si>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</si>
  <si>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</si>
  <si>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</si>
  <si>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</si>
  <si>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</si>
  <si>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</si>
  <si>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</si>
  <si>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</si>
  <si>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</si>
  <si>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</si>
  <si>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</si>
  <si>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</si>
  <si>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</si>
  <si>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</si>
  <si>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</si>
  <si>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</si>
  <si>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</si>
  <si>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</si>
  <si>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</si>
  <si>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</si>
  <si>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</si>
  <si>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</si>
  <si>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</si>
  <si>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</si>
  <si>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</si>
  <si>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</si>
  <si>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</si>
  <si>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</si>
  <si>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</si>
  <si>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</si>
  <si>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</si>
  <si>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</si>
  <si>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</si>
  <si>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</si>
  <si>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</si>
  <si>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</si>
  <si>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</si>
  <si>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</si>
  <si>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</si>
  <si>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</si>
  <si>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</si>
  <si>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</si>
  <si>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</si>
  <si>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</si>
  <si>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</si>
  <si>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</si>
  <si>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</si>
  <si>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</si>
  <si>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</si>
  <si>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</si>
  <si>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</si>
  <si>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</si>
  <si>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</si>
  <si>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</si>
  <si>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</si>
  <si>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</si>
  <si>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</si>
  <si>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</si>
  <si>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</si>
  <si>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</si>
  <si>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</si>
  <si>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</si>
  <si>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</si>
  <si>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</si>
  <si>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</si>
  <si>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</si>
  <si>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</si>
  <si>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</si>
  <si>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</si>
  <si>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</si>
  <si>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</si>
  <si>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</si>
  <si>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</si>
  <si>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</si>
  <si>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</si>
  <si>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</si>
  <si>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</si>
  <si>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</si>
  <si>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</si>
  <si>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</si>
  <si>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</si>
  <si>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</si>
  <si>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</si>
  <si>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</si>
  <si>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</si>
  <si>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</si>
  <si>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</si>
  <si>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</si>
  <si>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</si>
  <si>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</si>
  <si>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</si>
  <si>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</si>
  <si>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</si>
  <si>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</si>
  <si>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</si>
  <si>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</si>
  <si>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</si>
  <si>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</si>
  <si>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</si>
  <si>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</si>
  <si>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</si>
  <si>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</si>
  <si>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</si>
  <si>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</si>
  <si>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</si>
  <si>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</si>
  <si>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</si>
  <si>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</si>
  <si>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</si>
  <si>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</si>
  <si>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</si>
  <si>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</si>
  <si>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</si>
  <si>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</si>
  <si>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</si>
  <si>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</si>
  <si>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</si>
  <si>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</si>
  <si>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</si>
  <si>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</si>
  <si>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</si>
  <si>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</si>
  <si>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</si>
  <si>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</si>
  <si>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</si>
  <si>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</si>
  <si>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</si>
  <si>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</si>
  <si>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</si>
  <si>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</si>
  <si>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</si>
  <si>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</si>
  <si>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</si>
  <si>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</si>
  <si>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</si>
  <si>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</si>
  <si>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</si>
  <si>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</si>
  <si>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</si>
  <si>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</si>
  <si>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</si>
  <si>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</si>
  <si>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</si>
  <si>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</si>
  <si>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</si>
  <si>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</si>
  <si>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</si>
  <si>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</si>
  <si>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</si>
  <si>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</si>
  <si>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</si>
  <si>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</si>
  <si>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</si>
  <si>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</si>
  <si>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</si>
  <si>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</si>
  <si>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</si>
  <si>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</si>
  <si>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</si>
  <si>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</si>
  <si>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</si>
  <si>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</si>
  <si>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</si>
  <si>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</si>
  <si>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</si>
  <si>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</si>
  <si>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</si>
  <si>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</si>
  <si>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</si>
  <si>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</si>
  <si>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</si>
  <si>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</si>
  <si>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</si>
  <si>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</si>
  <si>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</si>
  <si>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</si>
  <si>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</si>
  <si>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</si>
  <si>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</si>
  <si>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</si>
  <si>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</si>
  <si>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</si>
  <si>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</si>
  <si>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</si>
  <si>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</si>
  <si>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</si>
  <si>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</si>
  <si>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</si>
  <si>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</si>
  <si>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</si>
  <si>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</si>
  <si>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</si>
  <si>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</si>
  <si>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</si>
  <si>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</si>
  <si>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</si>
  <si>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</si>
  <si>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</si>
  <si>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</si>
  <si>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</si>
  <si>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</si>
  <si>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</si>
  <si>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</si>
  <si>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</si>
  <si>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</si>
  <si>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</si>
  <si>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</si>
  <si>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</si>
  <si>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</si>
  <si>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</si>
  <si>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</si>
  <si>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</si>
  <si>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</si>
  <si>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</si>
  <si>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</si>
  <si>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</si>
  <si>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</si>
  <si>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</si>
  <si>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</si>
  <si>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</si>
  <si>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</si>
  <si>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</si>
  <si>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</si>
  <si>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</si>
  <si>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</si>
  <si>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</si>
  <si>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</si>
  <si>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</si>
  <si>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</si>
  <si>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</si>
  <si>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</si>
  <si>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</si>
  <si>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</si>
  <si>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</si>
  <si>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</si>
  <si>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</si>
  <si>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</si>
  <si>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</si>
  <si>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</si>
  <si>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</si>
  <si>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</si>
  <si>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</si>
  <si>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</si>
  <si>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</si>
  <si>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</si>
  <si>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</si>
  <si>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</si>
  <si>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</si>
  <si>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</si>
  <si>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</si>
  <si>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</si>
  <si>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</si>
  <si>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</si>
  <si>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</si>
  <si>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</si>
  <si>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</si>
  <si>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</si>
  <si>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</si>
  <si>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</si>
  <si>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</si>
  <si>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</si>
  <si>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</si>
  <si>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</si>
  <si>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</si>
  <si>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</si>
  <si>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</si>
  <si>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</si>
  <si>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</si>
  <si>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</si>
  <si>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</si>
  <si>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</si>
  <si>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</si>
  <si>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</si>
  <si>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</si>
  <si>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</si>
  <si>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</si>
  <si>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</si>
  <si>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</si>
  <si>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</si>
  <si>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</si>
  <si>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</si>
  <si>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</si>
  <si>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</si>
  <si>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</si>
  <si>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</si>
  <si>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</si>
  <si>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</si>
  <si>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</si>
  <si>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</si>
  <si>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</si>
  <si>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</si>
  <si>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</si>
  <si>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</si>
  <si>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</si>
  <si>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</si>
  <si>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</si>
  <si>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</si>
  <si>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</si>
  <si>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</si>
  <si>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</si>
  <si>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</si>
  <si>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</si>
  <si>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</si>
  <si>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</si>
  <si>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</si>
  <si>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</si>
  <si>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</si>
  <si>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</si>
  <si>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</si>
  <si>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</si>
  <si>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</si>
  <si>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</si>
  <si>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</si>
  <si>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</si>
  <si>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</si>
  <si>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</si>
  <si>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</si>
  <si>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</si>
  <si>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</si>
  <si>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</si>
  <si>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</si>
  <si>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</si>
  <si>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</si>
  <si>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</si>
  <si>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</si>
  <si>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</si>
  <si>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</si>
  <si>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</si>
  <si>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</si>
  <si>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</si>
  <si>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</si>
  <si>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</si>
  <si>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</si>
  <si>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</si>
  <si>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</si>
  <si>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</si>
  <si>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</si>
  <si>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</si>
  <si>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</si>
  <si>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</si>
  <si>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</si>
  <si>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</si>
  <si>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</si>
  <si>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</si>
  <si>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</si>
  <si>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</si>
  <si>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</si>
  <si>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</si>
  <si>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</si>
  <si>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</si>
  <si>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</si>
  <si>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</si>
  <si>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</si>
  <si>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</si>
  <si>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</si>
  <si>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</si>
  <si>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</si>
  <si>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</si>
  <si>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</si>
  <si>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</si>
  <si>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</si>
  <si>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</si>
  <si>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</si>
  <si>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</si>
  <si>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</si>
  <si>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</si>
  <si>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</si>
  <si>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</si>
  <si>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</si>
  <si>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</si>
  <si>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</si>
  <si>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</si>
  <si>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</si>
  <si>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</si>
  <si>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</si>
  <si>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</si>
  <si>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</si>
  <si>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</si>
  <si>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</si>
  <si>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</si>
  <si>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</si>
  <si>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</si>
  <si>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</si>
  <si>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</si>
  <si>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</si>
  <si>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</si>
  <si>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</si>
  <si>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</si>
  <si>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</si>
  <si>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</si>
  <si>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</si>
  <si>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</si>
  <si>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</si>
  <si>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</si>
  <si>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</si>
  <si>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</si>
  <si>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</si>
  <si>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</si>
  <si>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</si>
  <si>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</si>
  <si>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</si>
  <si>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</si>
  <si>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</si>
  <si>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</si>
  <si>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</si>
  <si>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</si>
  <si>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</si>
  <si>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</si>
  <si>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</si>
  <si>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</si>
  <si>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</si>
  <si>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</si>
  <si>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</si>
  <si>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</si>
  <si>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</si>
  <si>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</si>
  <si>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</si>
  <si>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</si>
  <si>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</si>
  <si>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</si>
  <si>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</si>
  <si>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</si>
  <si>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</si>
  <si>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</si>
  <si>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</si>
  <si>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</si>
  <si>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</si>
  <si>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</si>
  <si>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</si>
  <si>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</si>
  <si>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</si>
  <si>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</si>
  <si>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</si>
  <si>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</si>
  <si>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</si>
  <si>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</si>
  <si>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</si>
  <si>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</si>
  <si>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</si>
  <si>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</si>
  <si>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</si>
  <si>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</si>
  <si>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</si>
  <si>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</si>
  <si>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</si>
  <si>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</si>
  <si>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</si>
  <si>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</si>
  <si>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</si>
  <si>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</si>
  <si>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</si>
  <si>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</si>
  <si>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</si>
  <si>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</si>
  <si>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</si>
  <si>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</si>
  <si>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</si>
  <si>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</si>
  <si>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</si>
  <si>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</si>
  <si>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</si>
  <si>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</si>
  <si>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</si>
  <si>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</si>
  <si>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</si>
  <si>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</si>
  <si>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</si>
  <si>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</si>
  <si>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</si>
  <si>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</si>
  <si>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</si>
  <si>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</si>
  <si>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</si>
  <si>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</si>
  <si>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</si>
  <si>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</si>
  <si>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</si>
  <si>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</si>
  <si>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</si>
  <si>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</si>
  <si>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</si>
  <si>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</si>
  <si>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</si>
  <si>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</si>
  <si>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</si>
  <si>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</si>
  <si>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</si>
  <si>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</si>
  <si>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</si>
  <si>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</si>
  <si>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</si>
  <si>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</si>
  <si>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</si>
  <si>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</si>
  <si>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</si>
  <si>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</si>
  <si>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</si>
  <si>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</si>
  <si>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</si>
  <si>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</si>
  <si>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</si>
  <si>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</si>
  <si>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</si>
  <si>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</si>
  <si>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</si>
  <si>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</si>
  <si>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</si>
  <si>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</si>
  <si>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</si>
  <si>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</si>
  <si>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</si>
  <si>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</si>
  <si>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</si>
  <si>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</si>
  <si>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</si>
  <si>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</si>
  <si>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</si>
  <si>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</si>
  <si>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</si>
  <si>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</si>
  <si>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</si>
  <si>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</si>
  <si>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</si>
  <si>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</si>
  <si>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</si>
  <si>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</si>
  <si>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</si>
  <si>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</si>
  <si>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</si>
  <si>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</si>
  <si>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</si>
  <si>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</si>
  <si>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</si>
  <si>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</si>
  <si>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</si>
  <si>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</si>
  <si>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</si>
  <si>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</si>
  <si>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</si>
  <si>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</si>
  <si>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</si>
  <si>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</si>
  <si>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</si>
  <si>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</si>
  <si>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</si>
  <si>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</si>
  <si>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</si>
  <si>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</si>
  <si>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</si>
  <si>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</si>
  <si>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</si>
  <si>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</si>
  <si>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</si>
  <si>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</si>
  <si>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</si>
  <si>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</si>
  <si>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</si>
  <si>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</si>
  <si>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</si>
  <si>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</si>
  <si>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</si>
  <si>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</si>
  <si>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</si>
  <si>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</si>
  <si>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</si>
  <si>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</si>
  <si>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</si>
  <si>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</si>
  <si>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</si>
  <si>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</si>
  <si>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</si>
  <si>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</si>
  <si>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</si>
  <si>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</si>
  <si>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</si>
  <si>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</si>
  <si>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</si>
  <si>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</si>
  <si>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</si>
  <si>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</si>
  <si>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</si>
  <si>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</si>
  <si>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</si>
  <si>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</si>
  <si>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</si>
  <si>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</si>
  <si>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</si>
  <si>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</si>
  <si>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</si>
  <si>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</si>
  <si>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</si>
  <si>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</si>
  <si>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</si>
  <si>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</si>
  <si>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</si>
  <si>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</si>
  <si>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</si>
  <si>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</si>
  <si>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</si>
  <si>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</si>
  <si>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</si>
  <si>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</si>
  <si>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</si>
  <si>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</si>
  <si>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</si>
  <si>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</si>
  <si>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</si>
  <si>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</si>
  <si>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</si>
  <si>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</si>
  <si>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</si>
  <si>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</si>
  <si>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</si>
  <si>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</si>
  <si>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</si>
  <si>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</si>
  <si>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</si>
  <si>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</si>
  <si>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</si>
  <si>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</si>
  <si>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</si>
  <si>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</si>
  <si>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</si>
  <si>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</si>
  <si>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</si>
  <si>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</si>
  <si>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</si>
  <si>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</si>
  <si>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</si>
  <si>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</si>
  <si>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</si>
  <si>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</si>
  <si>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</si>
  <si>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</si>
  <si>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</si>
  <si>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</si>
  <si>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</si>
  <si>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</si>
  <si>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</si>
  <si>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</si>
  <si>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</si>
  <si>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</si>
  <si>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</si>
  <si>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</si>
  <si>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</si>
  <si>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</si>
  <si>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</si>
  <si>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</si>
  <si>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</si>
  <si>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</si>
  <si>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</si>
  <si>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</si>
  <si>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</si>
  <si>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</si>
  <si>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</si>
  <si>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</si>
  <si>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</si>
  <si>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</si>
  <si>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</si>
  <si>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</si>
  <si>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</si>
  <si>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</si>
  <si>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</si>
  <si>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</si>
  <si>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</si>
  <si>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</si>
  <si>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</si>
  <si>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</si>
  <si>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</si>
  <si>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</si>
  <si>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</si>
  <si>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</si>
  <si>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</si>
  <si>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</si>
  <si>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</si>
  <si>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</si>
  <si>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</si>
  <si>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</si>
  <si>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</si>
  <si>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</si>
  <si>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</si>
  <si>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</si>
  <si>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</si>
  <si>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</si>
  <si>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</si>
  <si>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</si>
  <si>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</si>
  <si>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</si>
  <si>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</si>
  <si>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</si>
  <si>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</si>
  <si>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</si>
  <si>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</si>
  <si>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</si>
  <si>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</si>
  <si>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</si>
  <si>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</si>
  <si>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</si>
  <si>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</si>
  <si>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</si>
  <si>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</si>
  <si>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</si>
  <si>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</si>
  <si>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</si>
  <si>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</si>
  <si>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</si>
  <si>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</si>
  <si>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</si>
  <si>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</si>
  <si>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</si>
  <si>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</si>
  <si>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</si>
  <si>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</si>
  <si>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</si>
  <si>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</si>
  <si>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</si>
  <si>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</si>
  <si>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</si>
  <si>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</si>
  <si>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</si>
  <si>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</si>
  <si>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</si>
  <si>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</si>
  <si>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</si>
  <si>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</si>
  <si>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</si>
  <si>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</si>
  <si>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</si>
  <si>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</si>
  <si>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</si>
  <si>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</si>
  <si>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</si>
  <si>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</si>
  <si>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</si>
  <si>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</si>
  <si>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</si>
  <si>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</si>
  <si>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</si>
  <si>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</si>
  <si>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</si>
  <si>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</si>
  <si>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</si>
  <si>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</si>
  <si>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</si>
  <si>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</si>
  <si>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</si>
  <si>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</si>
  <si>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</si>
  <si>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</si>
  <si>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</si>
  <si>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</si>
  <si>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</si>
  <si>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</si>
  <si>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</si>
  <si>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</si>
  <si>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</si>
  <si>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</si>
  <si>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</si>
  <si>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</si>
  <si>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</si>
  <si>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</si>
  <si>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</si>
  <si>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</si>
  <si>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</si>
  <si>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</si>
  <si>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</si>
  <si>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</si>
  <si>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</si>
  <si>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</si>
  <si>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</si>
  <si>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</si>
  <si>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</si>
  <si>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</si>
  <si>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</si>
  <si>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</si>
  <si>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</si>
  <si>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</si>
  <si>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</si>
  <si>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</si>
  <si>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</si>
  <si>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</si>
  <si>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</si>
  <si>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</si>
  <si>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</si>
  <si>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</si>
  <si>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</si>
  <si>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</si>
  <si>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</si>
  <si>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</si>
  <si>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</si>
  <si>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</si>
  <si>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</si>
  <si>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</si>
  <si>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</si>
  <si>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</si>
  <si>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</si>
  <si>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</si>
  <si>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</si>
  <si>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</si>
  <si>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</si>
  <si>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</si>
  <si>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</si>
  <si>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</si>
  <si>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</si>
  <si>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</si>
  <si>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</si>
  <si>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</si>
  <si>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</si>
  <si>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</si>
  <si>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</si>
  <si>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</si>
  <si>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</si>
  <si>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</si>
  <si>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</si>
  <si>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</si>
  <si>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</si>
  <si>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</si>
  <si>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</si>
  <si>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</si>
  <si>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</si>
  <si>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</si>
  <si>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</si>
  <si>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</si>
  <si>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</si>
  <si>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</si>
  <si>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</si>
  <si>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</si>
  <si>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</si>
  <si>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</si>
  <si>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</si>
  <si>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</si>
  <si>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</si>
  <si>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</si>
  <si>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</si>
  <si>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</si>
  <si>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</si>
  <si>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</si>
  <si>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</si>
  <si>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</si>
  <si>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</si>
  <si>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</si>
  <si>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</si>
  <si>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</si>
  <si>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</si>
  <si>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</si>
  <si>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</si>
  <si>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</si>
  <si>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</si>
  <si>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</si>
  <si>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</si>
  <si>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</si>
  <si>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</si>
  <si>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</si>
  <si>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</si>
  <si>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</si>
  <si>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</si>
  <si>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</si>
  <si>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</si>
  <si>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</si>
  <si>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</si>
  <si>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</si>
  <si>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</si>
  <si>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</si>
  <si>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</si>
  <si>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</si>
  <si>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</si>
  <si>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</si>
  <si>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</si>
  <si>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</si>
  <si>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</si>
  <si>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</si>
  <si>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</si>
  <si>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</si>
  <si>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</si>
  <si>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</si>
  <si>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</si>
  <si>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</si>
  <si>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</si>
  <si>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</si>
  <si>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</si>
  <si>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</si>
  <si>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</si>
  <si>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</si>
  <si>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</si>
  <si>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</si>
  <si>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</si>
  <si>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</si>
  <si>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</si>
  <si>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</si>
  <si>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</si>
  <si>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</si>
  <si>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</si>
  <si>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</si>
  <si>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</si>
  <si>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</si>
  <si>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</si>
  <si>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</si>
  <si>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</si>
  <si>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</si>
  <si>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</si>
  <si>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</si>
  <si>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</si>
  <si>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</si>
  <si>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</si>
  <si>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</si>
  <si>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</si>
  <si>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</si>
  <si>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</si>
  <si>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</si>
  <si>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</si>
  <si>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</si>
  <si>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</si>
  <si>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</si>
  <si>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</si>
  <si>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</si>
  <si>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</si>
  <si>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</si>
  <si>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</si>
  <si>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</si>
  <si>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</si>
  <si>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</si>
  <si>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</si>
  <si>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</si>
  <si>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</si>
  <si>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</si>
  <si>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</si>
  <si>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</si>
  <si>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</si>
  <si>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</si>
  <si>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</si>
  <si>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</si>
  <si>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</si>
  <si>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</si>
  <si>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</si>
  <si>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</si>
  <si>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</si>
  <si>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</si>
  <si>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</si>
  <si>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</si>
  <si>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</si>
  <si>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</si>
  <si>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</si>
  <si>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</si>
  <si>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</si>
  <si>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</si>
  <si>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</si>
  <si>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</si>
  <si>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</si>
  <si>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</si>
  <si>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</si>
  <si>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</si>
  <si>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</si>
  <si>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</si>
  <si>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</si>
  <si>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</si>
  <si>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</si>
  <si>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</si>
  <si>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</si>
  <si>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</si>
  <si>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</si>
  <si>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</si>
  <si>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</si>
  <si>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</si>
  <si>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</si>
  <si>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</si>
  <si>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</si>
  <si>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</si>
  <si>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</si>
  <si>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</si>
  <si>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</si>
  <si>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</si>
  <si>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</si>
  <si>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</si>
  <si>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</si>
  <si>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</si>
  <si>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</si>
  <si>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</si>
  <si>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</si>
  <si>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</si>
  <si>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</si>
  <si>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</si>
  <si>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</si>
  <si>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</si>
  <si>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</si>
  <si>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</si>
  <si>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</si>
  <si>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</si>
  <si>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</si>
  <si>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</si>
  <si>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</si>
  <si>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</si>
  <si>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</si>
  <si>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</si>
  <si>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</si>
  <si>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</si>
  <si>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</si>
  <si>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</si>
  <si>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</si>
  <si>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</si>
  <si>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</si>
  <si>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</si>
  <si>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</si>
  <si>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</si>
  <si>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</si>
  <si>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</si>
  <si>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</si>
  <si>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</si>
  <si>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</si>
  <si>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</si>
  <si>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</si>
  <si>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</si>
  <si>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</si>
  <si>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</si>
  <si>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</si>
  <si>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</si>
  <si>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</si>
  <si>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</si>
  <si>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</si>
  <si>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</si>
  <si>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</si>
  <si>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</si>
  <si>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</si>
  <si>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</si>
  <si>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</si>
  <si>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</si>
  <si>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</si>
  <si>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</si>
  <si>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</si>
  <si>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</si>
  <si>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</si>
  <si>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</si>
  <si>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</si>
  <si>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</si>
  <si>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</si>
  <si>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</si>
  <si>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</si>
  <si>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</si>
  <si>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</si>
  <si>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</si>
  <si>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</si>
  <si>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</si>
  <si>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</si>
  <si>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</si>
  <si>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</si>
  <si>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</si>
  <si>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</si>
  <si>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</si>
  <si>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</si>
  <si>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</si>
  <si>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</si>
  <si>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</si>
  <si>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</si>
  <si>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</si>
  <si>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</si>
  <si>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</si>
  <si>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</si>
  <si>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</si>
  <si>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</si>
  <si>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</si>
  <si>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</si>
  <si>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</si>
  <si>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</si>
  <si>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</si>
  <si>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</si>
  <si>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</si>
  <si>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</si>
  <si>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</si>
  <si>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</si>
  <si>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</si>
  <si>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</si>
  <si>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</si>
  <si>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</si>
  <si>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</si>
  <si>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</si>
  <si>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</si>
  <si>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</si>
  <si>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</si>
  <si>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</si>
  <si>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</si>
  <si>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</si>
  <si>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</si>
  <si>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</si>
  <si>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</si>
  <si>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</si>
  <si>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</si>
  <si>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</si>
  <si>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</si>
  <si>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</si>
  <si>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</si>
  <si>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</si>
  <si>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</si>
  <si>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</si>
  <si>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</si>
  <si>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</si>
  <si>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</si>
  <si>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</si>
  <si>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</si>
  <si>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</si>
  <si>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</si>
  <si>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</si>
  <si>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</si>
  <si>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</si>
  <si>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</si>
  <si>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</si>
  <si>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</si>
  <si>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</si>
  <si>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</si>
  <si>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</si>
  <si>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</si>
  <si>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</si>
  <si>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</si>
  <si>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</si>
  <si>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</si>
  <si>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</si>
  <si>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</si>
  <si>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</si>
  <si>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</si>
  <si>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</si>
  <si>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</si>
  <si>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</si>
  <si>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</si>
  <si>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</si>
  <si>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</si>
  <si>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</si>
  <si>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</si>
  <si>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</si>
  <si>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</si>
  <si>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</si>
  <si>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</si>
  <si>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</si>
  <si>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</si>
  <si>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</si>
  <si>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</si>
  <si>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</si>
  <si>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</si>
  <si>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</si>
  <si>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</si>
  <si>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</si>
  <si>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</si>
  <si>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</si>
  <si>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</si>
  <si>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</si>
  <si>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</si>
  <si>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</si>
  <si>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</si>
  <si>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</si>
  <si>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</si>
  <si>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</si>
  <si>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</si>
  <si>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</si>
  <si>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</si>
  <si>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</si>
  <si>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</si>
  <si>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</si>
  <si>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</si>
  <si>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</si>
  <si>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</si>
  <si>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</si>
  <si>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</si>
  <si>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</si>
  <si>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</si>
  <si>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</si>
  <si>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</si>
  <si>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</si>
  <si>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</si>
  <si>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</si>
  <si>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</si>
  <si>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</si>
  <si>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</si>
  <si>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</si>
  <si>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</si>
  <si>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</si>
  <si>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</si>
  <si>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</si>
  <si>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</si>
  <si>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</si>
  <si>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</si>
  <si>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</si>
  <si>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</si>
  <si>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</si>
  <si>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</si>
  <si>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</si>
  <si>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</si>
  <si>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</si>
  <si>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</si>
  <si>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</si>
  <si>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</si>
  <si>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</si>
  <si>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</si>
  <si>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</si>
  <si>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</si>
  <si>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</si>
  <si>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</si>
  <si>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</si>
  <si>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</si>
  <si>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</si>
  <si>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</si>
  <si>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</si>
  <si>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</si>
  <si>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</si>
  <si>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</si>
  <si>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</si>
  <si>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</si>
  <si>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</si>
  <si>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</si>
  <si>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</si>
  <si>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</si>
  <si>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</si>
  <si>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</si>
  <si>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</si>
  <si>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</si>
  <si>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</si>
  <si>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</si>
  <si>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</si>
  <si>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</si>
  <si>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</si>
  <si>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</si>
  <si>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</si>
  <si>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</si>
  <si>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</si>
  <si>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</si>
  <si>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</si>
  <si>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</si>
  <si>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</si>
  <si>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</si>
  <si>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</si>
  <si>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</si>
  <si>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</si>
  <si>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</si>
  <si>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</si>
  <si>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</si>
  <si>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</si>
  <si>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</si>
  <si>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</si>
  <si>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</si>
  <si>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</si>
  <si>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</si>
  <si>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</si>
  <si>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</si>
  <si>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</si>
  <si>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</si>
  <si>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</si>
  <si>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</si>
  <si>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</si>
  <si>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</si>
  <si>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</si>
  <si>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</si>
  <si>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</si>
  <si>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</si>
  <si>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</si>
  <si>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</si>
  <si>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</si>
  <si>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</si>
  <si>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</si>
  <si>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</si>
  <si>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</si>
  <si>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</si>
  <si>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</si>
  <si>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</si>
  <si>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</si>
  <si>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</si>
  <si>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</si>
  <si>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</si>
  <si>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</si>
  <si>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</si>
  <si>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</si>
  <si>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</si>
  <si>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</si>
  <si>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</si>
  <si>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</si>
  <si>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</si>
  <si>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</si>
  <si>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</si>
  <si>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</si>
  <si>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</si>
  <si>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</si>
  <si>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</si>
  <si>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</si>
  <si>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</si>
  <si>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</si>
  <si>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</si>
  <si>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</si>
  <si>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</si>
  <si>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</si>
  <si>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</si>
  <si>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</si>
  <si>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</si>
  <si>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</si>
  <si>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</si>
  <si>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</si>
  <si>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</si>
  <si>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</si>
  <si>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</si>
  <si>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</si>
  <si>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</si>
  <si>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</si>
  <si>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</si>
  <si>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</si>
  <si>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</si>
  <si>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</si>
  <si>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</si>
  <si>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</si>
  <si>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</si>
  <si>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</si>
  <si>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</si>
  <si>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</si>
  <si>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</si>
  <si>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</si>
  <si>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</si>
  <si>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</si>
  <si>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</si>
  <si>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</si>
  <si>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</si>
  <si>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</si>
  <si>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</si>
  <si>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</si>
  <si>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</si>
  <si>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</si>
  <si>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</si>
  <si>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</si>
  <si>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</si>
  <si>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</si>
  <si>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</si>
  <si>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</si>
  <si>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</si>
  <si>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</si>
  <si>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</si>
  <si>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</si>
  <si>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</si>
  <si>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</si>
  <si>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</si>
  <si>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</si>
  <si>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</si>
  <si>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</si>
  <si>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</si>
  <si>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</si>
  <si>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</si>
  <si>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</si>
  <si>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</si>
  <si>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</si>
  <si>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</si>
  <si>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</si>
  <si>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</si>
  <si>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</si>
  <si>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</si>
  <si>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</si>
  <si>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</si>
  <si>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</si>
  <si>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</si>
  <si>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</si>
  <si>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</si>
  <si>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</si>
  <si>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</si>
  <si>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</si>
  <si>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</si>
  <si>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</si>
  <si>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</si>
  <si>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</si>
  <si>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</si>
  <si>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</si>
  <si>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</si>
  <si>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</si>
  <si>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</si>
  <si>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</si>
  <si>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</si>
  <si>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</si>
  <si>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</si>
  <si>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</si>
  <si>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</si>
  <si>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</si>
  <si>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</si>
  <si>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</si>
  <si>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</si>
  <si>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</si>
  <si>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</si>
  <si>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</si>
  <si>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</si>
  <si>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</si>
  <si>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</si>
  <si>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</si>
  <si>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</si>
  <si>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</si>
  <si>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</si>
  <si>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</si>
  <si>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</si>
  <si>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</si>
  <si>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</si>
  <si>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</si>
  <si>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</si>
  <si>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</si>
  <si>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</si>
  <si>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</si>
  <si>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</si>
  <si>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</si>
  <si>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</si>
  <si>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</si>
  <si>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</si>
  <si>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</si>
  <si>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</si>
  <si>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</si>
  <si>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</si>
  <si>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</si>
  <si>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</si>
  <si>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</si>
  <si>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</si>
  <si>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</si>
  <si>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</si>
  <si>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</si>
  <si>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</si>
  <si>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</si>
  <si>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</si>
  <si>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</si>
  <si>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</si>
  <si>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</si>
  <si>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</si>
  <si>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</si>
  <si>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</si>
  <si>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</si>
  <si>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</si>
  <si>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</si>
  <si>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</si>
  <si>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</si>
  <si>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</si>
  <si>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</si>
  <si>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</si>
  <si>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</si>
  <si>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</si>
  <si>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</si>
  <si>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</si>
  <si>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</si>
  <si>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</si>
  <si>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</si>
  <si>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</si>
  <si>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</si>
  <si>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</si>
  <si>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</si>
  <si>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</si>
  <si>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</si>
  <si>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</si>
  <si>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</si>
  <si>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</si>
  <si>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</si>
  <si>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</si>
  <si>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</si>
  <si>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</si>
  <si>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</si>
  <si>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</si>
  <si>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</si>
  <si>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</si>
  <si>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</si>
  <si>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</si>
  <si>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</si>
  <si>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</si>
  <si>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</si>
  <si>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</si>
  <si>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</si>
  <si>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</si>
  <si>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</si>
  <si>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</si>
  <si>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</si>
  <si>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</si>
  <si>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</si>
  <si>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</si>
  <si>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</si>
  <si>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</si>
  <si>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</si>
  <si>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</si>
  <si>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</si>
  <si>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</si>
  <si>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</si>
  <si>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</si>
  <si>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</si>
  <si>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</si>
  <si>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</si>
  <si>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</si>
  <si>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</si>
  <si>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</si>
  <si>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</si>
  <si>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</si>
  <si>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</si>
  <si>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</si>
  <si>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</si>
  <si>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</si>
  <si>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</si>
  <si>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</si>
  <si>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</si>
  <si>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</si>
  <si>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</si>
  <si>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</si>
  <si>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</si>
  <si>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</si>
  <si>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</si>
  <si>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</si>
  <si>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</si>
  <si>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</si>
  <si>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</si>
  <si>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</si>
  <si>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</si>
  <si>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</si>
  <si>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</si>
  <si>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</si>
  <si>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</si>
  <si>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</si>
  <si>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</si>
  <si>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</si>
  <si>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</si>
  <si>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</si>
  <si>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</si>
  <si>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</si>
  <si>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</si>
  <si>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</si>
  <si>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</si>
  <si>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</si>
  <si>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</si>
  <si>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</si>
  <si>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</si>
  <si>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</si>
  <si>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</si>
  <si>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</si>
  <si>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</si>
  <si>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</si>
  <si>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</si>
  <si>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</si>
  <si>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</si>
  <si>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</si>
  <si>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</si>
  <si>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</si>
  <si>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</si>
  <si>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</si>
  <si>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</si>
  <si>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</si>
  <si>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</si>
  <si>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</si>
  <si>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</si>
  <si>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</si>
  <si>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</si>
  <si>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</si>
  <si>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</si>
  <si>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</si>
  <si>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</si>
  <si>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</si>
  <si>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</si>
  <si>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</si>
  <si>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</si>
  <si>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</si>
  <si>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</si>
  <si>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</si>
  <si>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</si>
  <si>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</si>
  <si>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</si>
  <si>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</si>
  <si>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</si>
  <si>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</si>
  <si>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</si>
  <si>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</si>
  <si>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</si>
  <si>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</si>
  <si>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</si>
  <si>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</si>
  <si>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</si>
  <si>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</si>
  <si>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</si>
  <si>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</si>
  <si>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</si>
  <si>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</si>
  <si>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</si>
  <si>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</si>
  <si>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</si>
  <si>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</si>
  <si>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</si>
  <si>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</si>
  <si>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</si>
  <si>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</si>
  <si>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</si>
  <si>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</si>
  <si>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</si>
  <si>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</si>
  <si>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</si>
  <si>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</si>
  <si>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</si>
  <si>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</si>
  <si>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</si>
  <si>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</si>
  <si>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</si>
  <si>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</si>
  <si>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</si>
  <si>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</si>
  <si>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</si>
  <si>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</si>
  <si>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</si>
  <si>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</si>
  <si>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</si>
  <si>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</si>
  <si>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</si>
  <si>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</si>
  <si>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</si>
  <si>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</si>
  <si>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</si>
  <si>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</si>
  <si>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</si>
  <si>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</si>
  <si>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</si>
  <si>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</si>
  <si>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</si>
  <si>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</si>
  <si>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</si>
  <si>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</si>
  <si>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</si>
  <si>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</si>
  <si>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</si>
  <si>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</si>
  <si>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</si>
  <si>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</si>
  <si>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</si>
  <si>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</si>
  <si>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</si>
  <si>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</si>
  <si>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</si>
  <si>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</si>
  <si>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</si>
  <si>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</si>
  <si>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</si>
  <si>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</si>
  <si>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</si>
  <si>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</si>
  <si>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</si>
  <si>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</si>
  <si>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</si>
  <si>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</si>
  <si>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</si>
  <si>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</si>
  <si>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</si>
  <si>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</si>
  <si>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</si>
  <si>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</si>
  <si>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</si>
  <si>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</si>
  <si>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</si>
  <si>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</si>
  <si>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</si>
  <si>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</si>
  <si>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</si>
  <si>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</si>
  <si>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</si>
  <si>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</si>
  <si>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</si>
  <si>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</si>
  <si>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</si>
  <si>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</si>
  <si>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</si>
  <si>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</si>
  <si>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</si>
  <si>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</si>
  <si>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</si>
  <si>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</si>
  <si>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</si>
  <si>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</si>
  <si>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</si>
  <si>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</si>
  <si>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</si>
  <si>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</si>
  <si>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</si>
  <si>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</si>
  <si>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</si>
  <si>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</si>
  <si>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</si>
  <si>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</si>
  <si>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</si>
  <si>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</si>
  <si>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</si>
  <si>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</si>
  <si>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</si>
  <si>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</si>
  <si>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</si>
  <si>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</si>
  <si>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</si>
  <si>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</si>
  <si>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</si>
  <si>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</si>
  <si>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</si>
  <si>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</si>
  <si>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</si>
  <si>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</si>
  <si>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</si>
  <si>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</si>
  <si>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</si>
  <si>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</si>
  <si>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</si>
  <si>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</si>
  <si>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</si>
  <si>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</si>
  <si>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</si>
  <si>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</si>
  <si>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</si>
  <si>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</si>
  <si>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</si>
  <si>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</si>
  <si>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</si>
  <si>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</si>
  <si>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</si>
  <si>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</si>
  <si>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</si>
  <si>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</si>
  <si>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</si>
  <si>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</si>
  <si>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</si>
  <si>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</si>
  <si>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</si>
  <si>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</si>
  <si>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</si>
  <si>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</si>
  <si>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</si>
  <si>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</si>
  <si>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</si>
  <si>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</si>
  <si>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</si>
  <si>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</si>
  <si>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</si>
  <si>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</si>
  <si>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</si>
  <si>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</si>
  <si>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</si>
  <si>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</si>
  <si>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</si>
  <si>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</si>
  <si>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</si>
  <si>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</si>
  <si>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</si>
  <si>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</si>
  <si>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</si>
  <si>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</si>
  <si>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</si>
  <si>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</si>
  <si>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</si>
  <si>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</si>
  <si>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</si>
  <si>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</si>
  <si>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</si>
  <si>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</si>
  <si>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</si>
  <si>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</si>
  <si>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</si>
  <si>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</si>
  <si>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</si>
  <si>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</si>
  <si>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</si>
  <si>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</si>
  <si>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</si>
  <si>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</si>
  <si>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</si>
  <si>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</si>
  <si>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</si>
  <si>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</si>
  <si>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</si>
  <si>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</si>
  <si>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</si>
  <si>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</si>
  <si>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</si>
  <si>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</si>
  <si>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</si>
  <si>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</si>
  <si>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</si>
  <si>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</si>
  <si>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</si>
  <si>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</si>
  <si>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</si>
  <si>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</si>
  <si>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</si>
  <si>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</si>
  <si>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</si>
  <si>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</si>
  <si>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</si>
  <si>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</si>
  <si>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</si>
  <si>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</si>
  <si>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</si>
  <si>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</si>
  <si>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</si>
  <si>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</si>
  <si>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</si>
  <si>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</si>
  <si>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</si>
  <si>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</si>
  <si>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</si>
  <si>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</si>
  <si>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</si>
  <si>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</si>
  <si>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</si>
  <si>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</si>
  <si>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</si>
  <si>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</si>
  <si>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</si>
  <si>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</si>
  <si>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</si>
  <si>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</si>
  <si>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</si>
  <si>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</si>
  <si>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</si>
  <si>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</si>
  <si>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</si>
  <si>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</si>
  <si>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</si>
  <si>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</si>
  <si>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</si>
  <si>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</si>
  <si>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</si>
  <si>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</si>
  <si>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</si>
  <si>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</si>
  <si>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</si>
  <si>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</si>
  <si>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</si>
  <si>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</si>
  <si>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</si>
  <si>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</si>
  <si>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</si>
  <si>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</si>
  <si>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</si>
  <si>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</si>
  <si>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</si>
  <si>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</si>
  <si>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</si>
  <si>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</si>
  <si>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</si>
  <si>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</si>
  <si>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</si>
  <si>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</si>
  <si>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</si>
  <si>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</si>
  <si>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</si>
  <si>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</si>
  <si>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</si>
  <si>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</si>
  <si>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</si>
  <si>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</si>
  <si>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</si>
  <si>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</si>
  <si>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</si>
  <si>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</si>
  <si>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</si>
  <si>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</si>
  <si>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</si>
  <si>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</si>
  <si>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</si>
  <si>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</si>
  <si>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</si>
  <si>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</si>
  <si>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</si>
  <si>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</si>
  <si>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</si>
  <si>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</si>
  <si>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</si>
  <si>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</si>
  <si>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</si>
  <si>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</si>
  <si>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</si>
  <si>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</si>
  <si>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</si>
  <si>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</si>
  <si>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</si>
  <si>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</si>
  <si>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</si>
  <si>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</si>
  <si>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</si>
  <si>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</si>
  <si>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</si>
  <si>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</si>
  <si>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</si>
  <si>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</si>
  <si>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</si>
  <si>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</si>
  <si>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</si>
  <si>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</si>
  <si>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</si>
  <si>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</si>
  <si>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</si>
  <si>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</si>
  <si>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</si>
  <si>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</si>
  <si>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</si>
  <si>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</si>
  <si>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</si>
  <si>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</si>
  <si>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</si>
  <si>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</si>
  <si>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</si>
  <si>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</si>
  <si>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</si>
  <si>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</si>
  <si>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</si>
  <si>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</si>
  <si>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</si>
  <si>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</si>
  <si>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</si>
  <si>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</si>
  <si>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</si>
  <si>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</si>
  <si>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</si>
  <si>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</si>
  <si>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</si>
  <si>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</si>
  <si>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</si>
  <si>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</si>
  <si>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</si>
  <si>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</si>
  <si>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</si>
  <si>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</si>
  <si>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</si>
  <si>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</si>
  <si>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</si>
  <si>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</si>
  <si>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</si>
  <si>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</si>
  <si>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</si>
  <si>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</si>
  <si>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</si>
  <si>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</si>
  <si>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</si>
  <si>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</si>
  <si>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</si>
  <si>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</si>
  <si>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</si>
  <si>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</si>
  <si>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</si>
  <si>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</si>
  <si>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</si>
  <si>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</si>
  <si>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</si>
  <si>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</si>
  <si>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</si>
  <si>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</si>
  <si>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</si>
  <si>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</si>
  <si>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</si>
  <si>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</si>
  <si>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</si>
  <si>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</si>
  <si>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</si>
  <si>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</si>
  <si>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</si>
  <si>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</si>
  <si>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</si>
  <si>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</si>
  <si>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</si>
  <si>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</si>
  <si>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</si>
  <si>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</si>
  <si>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</si>
  <si>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</si>
  <si>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</si>
  <si>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</si>
  <si>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</si>
  <si>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</si>
  <si>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</si>
  <si>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</si>
  <si>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</si>
  <si>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</si>
  <si>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</si>
  <si>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</si>
  <si>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</si>
  <si>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</si>
  <si>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</si>
  <si>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</si>
  <si>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</si>
  <si>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</si>
  <si>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</si>
  <si>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</si>
  <si>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</si>
  <si>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</si>
  <si>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</si>
  <si>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</si>
  <si>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</si>
  <si>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</si>
  <si>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</si>
  <si>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</si>
  <si>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</si>
  <si>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</si>
  <si>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</si>
  <si>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</si>
  <si>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</si>
  <si>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</si>
  <si>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</si>
  <si>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</si>
  <si>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</si>
  <si>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</si>
  <si>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</si>
  <si>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</si>
  <si>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</si>
  <si>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</si>
  <si>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</si>
  <si>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</si>
  <si>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</si>
  <si>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</si>
  <si>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</si>
  <si>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</si>
  <si>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</si>
  <si>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</si>
  <si>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</si>
  <si>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</si>
  <si>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</si>
  <si>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</si>
  <si>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</si>
  <si>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</si>
  <si>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</si>
  <si>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</si>
  <si>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</si>
  <si>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</si>
  <si>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</si>
  <si>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</si>
  <si>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</si>
  <si>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</si>
  <si>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</si>
  <si>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</si>
  <si>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</si>
  <si>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</si>
  <si>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</si>
  <si>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</si>
  <si>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</si>
  <si>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</si>
  <si>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</si>
  <si>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</si>
  <si>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</si>
  <si>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</si>
  <si>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</si>
  <si>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</si>
  <si>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</si>
  <si>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</si>
  <si>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</si>
  <si>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</si>
  <si>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</si>
  <si>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</si>
  <si>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</si>
  <si>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</si>
  <si>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</si>
  <si>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</si>
  <si>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</si>
  <si>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</si>
  <si>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</si>
  <si>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</si>
  <si>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</si>
  <si>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</si>
  <si>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</si>
  <si>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</si>
  <si>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</si>
  <si>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</si>
  <si>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</si>
  <si>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</si>
  <si>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</si>
  <si>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</si>
  <si>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</si>
  <si>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</si>
  <si>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</si>
  <si>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</si>
  <si>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</si>
  <si>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</si>
  <si>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</si>
  <si>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</si>
  <si>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</si>
  <si>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</si>
  <si>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</si>
  <si>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</si>
  <si>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</si>
  <si>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</si>
  <si>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</si>
  <si>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</si>
  <si>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</si>
  <si>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</si>
  <si>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</si>
  <si>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</si>
  <si>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</si>
  <si>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</si>
  <si>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</si>
  <si>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</si>
  <si>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</si>
  <si>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</si>
  <si>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</si>
  <si>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</si>
  <si>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</si>
  <si>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</si>
  <si>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</si>
  <si>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</si>
  <si>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</si>
  <si>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</si>
  <si>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</si>
  <si>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</si>
  <si>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</si>
  <si>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</si>
  <si>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</si>
  <si>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</si>
  <si>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</si>
  <si>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</si>
  <si>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</si>
  <si>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</si>
  <si>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</si>
  <si>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</si>
  <si>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</si>
  <si>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</si>
  <si>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</si>
  <si>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</si>
  <si>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</si>
  <si>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</si>
  <si>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</si>
  <si>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</si>
  <si>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</si>
  <si>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</si>
  <si>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</si>
  <si>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</si>
  <si>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</si>
  <si>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</si>
  <si>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</si>
  <si>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</si>
  <si>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</si>
  <si>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</si>
  <si>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</si>
  <si>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</si>
  <si>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</si>
  <si>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</si>
  <si>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</si>
  <si>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</si>
  <si>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</si>
  <si>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</si>
  <si>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</si>
  <si>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</si>
  <si>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</si>
  <si>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</si>
  <si>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</si>
  <si>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</si>
  <si>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</si>
  <si>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</si>
  <si>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</si>
  <si>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</si>
  <si>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</si>
  <si>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</si>
  <si>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</si>
  <si>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</si>
  <si>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</si>
  <si>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</si>
  <si>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</si>
  <si>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</si>
  <si>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</si>
  <si>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</si>
  <si>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</si>
  <si>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</si>
  <si>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</si>
  <si>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</si>
  <si>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</si>
  <si>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</si>
  <si>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</si>
  <si>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</si>
  <si>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</si>
  <si>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</si>
  <si>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</si>
  <si>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</si>
  <si>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</si>
  <si>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</si>
  <si>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</si>
  <si>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</si>
  <si>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</si>
  <si>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</si>
  <si>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</si>
  <si>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</si>
  <si>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</si>
  <si>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</si>
  <si>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</si>
  <si>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</si>
  <si>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</si>
  <si>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</si>
  <si>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</si>
  <si>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</si>
  <si>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</si>
  <si>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</si>
  <si>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</si>
  <si>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</si>
  <si>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</si>
  <si>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</si>
  <si>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</si>
  <si>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</si>
  <si>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</si>
  <si>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</si>
  <si>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</si>
  <si>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</si>
  <si>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</si>
  <si>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</si>
  <si>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</si>
  <si>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</si>
  <si>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</si>
  <si>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</si>
  <si>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</si>
  <si>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</si>
  <si>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</si>
  <si>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</si>
  <si>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</si>
  <si>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</si>
  <si>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</si>
  <si>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</si>
  <si>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</si>
  <si>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</si>
  <si>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</si>
  <si>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</si>
  <si>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</si>
  <si>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</si>
  <si>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</si>
  <si>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</si>
  <si>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</si>
  <si>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</si>
  <si>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</si>
  <si>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</si>
  <si>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</si>
  <si>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</si>
  <si>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</si>
  <si>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</si>
  <si>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</si>
  <si>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</si>
  <si>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</si>
  <si>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</si>
  <si>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</si>
  <si>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</si>
  <si>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</si>
  <si>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</si>
  <si>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</si>
  <si>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</si>
  <si>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</si>
  <si>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</si>
  <si>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</si>
  <si>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</si>
  <si>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</si>
  <si>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</si>
  <si>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</si>
  <si>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</si>
  <si>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</si>
  <si>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</si>
  <si>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</si>
  <si>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</si>
  <si>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</si>
  <si>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</si>
  <si>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</si>
  <si>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</si>
  <si>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</si>
  <si>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</si>
  <si>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</si>
  <si>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</si>
  <si>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</si>
  <si>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</si>
  <si>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</si>
  <si>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</si>
  <si>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</si>
  <si>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</si>
  <si>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</si>
  <si>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</si>
  <si>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</si>
  <si>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</si>
  <si>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</si>
  <si>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</si>
  <si>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</si>
  <si>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</si>
  <si>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</si>
  <si>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</si>
  <si>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</si>
  <si>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</si>
  <si>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</si>
  <si>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</si>
  <si>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</si>
  <si>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</si>
  <si>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</si>
  <si>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</si>
  <si>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</si>
  <si>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</si>
  <si>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</si>
  <si>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</si>
  <si>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</si>
  <si>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</si>
  <si>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</si>
  <si>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</si>
  <si>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</si>
  <si>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</si>
  <si>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</si>
  <si>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</si>
  <si>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</si>
  <si>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</si>
  <si>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</si>
  <si>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</si>
  <si>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</si>
  <si>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</si>
  <si>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</si>
  <si>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</si>
  <si>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</si>
  <si>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</si>
  <si>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</si>
  <si>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</si>
  <si>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</si>
  <si>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</si>
  <si>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</si>
  <si>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</si>
  <si>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</si>
  <si>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</si>
  <si>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</si>
  <si>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</si>
  <si>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</si>
  <si>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</si>
  <si>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</si>
  <si>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</si>
  <si>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</si>
  <si>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</si>
  <si>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</si>
  <si>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</si>
  <si>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</si>
  <si>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</si>
  <si>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</si>
  <si>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</si>
  <si>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</si>
  <si>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</si>
  <si>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</si>
  <si>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</si>
  <si>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</si>
  <si>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</si>
  <si>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</si>
  <si>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</si>
  <si>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</si>
  <si>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</si>
  <si>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</si>
  <si>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</si>
  <si>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</si>
  <si>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</si>
  <si>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</si>
  <si>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</si>
  <si>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</si>
  <si>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</si>
  <si>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</si>
  <si>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</si>
  <si>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</si>
  <si>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</si>
  <si>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</si>
  <si>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</si>
  <si>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</si>
  <si>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</si>
  <si>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</si>
  <si>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</si>
  <si>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</si>
  <si>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</si>
  <si>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</si>
  <si>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</si>
  <si>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</si>
  <si>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</si>
  <si>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</si>
  <si>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</si>
  <si>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</si>
  <si>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</si>
  <si>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</si>
  <si>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</si>
  <si>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</si>
  <si>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</si>
  <si>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</si>
  <si>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</si>
  <si>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</si>
  <si>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</si>
  <si>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</si>
  <si>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</si>
  <si>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</si>
  <si>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</si>
  <si>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</si>
  <si>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</si>
  <si>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</si>
  <si>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</si>
  <si>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</si>
  <si>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</si>
  <si>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</si>
  <si>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</si>
  <si>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</si>
  <si>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</si>
  <si>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</si>
  <si>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</si>
  <si>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</si>
  <si>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</si>
  <si>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</si>
  <si>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</si>
  <si>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</si>
  <si>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</si>
  <si>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</si>
  <si>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</si>
  <si>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</si>
  <si>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</si>
  <si>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</si>
  <si>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</si>
  <si>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</si>
  <si>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</si>
  <si>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</si>
  <si>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</si>
  <si>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</si>
  <si>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</si>
  <si>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</si>
  <si>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</si>
  <si>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</si>
  <si>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</si>
  <si>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</si>
  <si>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</si>
  <si>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</si>
  <si>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</si>
  <si>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</si>
  <si>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</si>
  <si>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</si>
  <si>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</si>
  <si>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</si>
  <si>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</si>
  <si>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</si>
  <si>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</si>
  <si>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</si>
  <si>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</si>
  <si>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</si>
  <si>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</si>
  <si>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</si>
  <si>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</si>
  <si>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</si>
  <si>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</si>
  <si>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</si>
  <si>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</si>
  <si>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</si>
  <si>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</si>
  <si>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</si>
  <si>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</si>
  <si>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</si>
  <si>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</si>
  <si>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</si>
  <si>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</si>
  <si>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</si>
  <si>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</si>
  <si>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</si>
  <si>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</si>
  <si>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</si>
  <si>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</si>
  <si>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</si>
  <si>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</si>
  <si>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</si>
  <si>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</si>
  <si>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</si>
  <si>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</si>
  <si>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</si>
  <si>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</si>
  <si>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</si>
  <si>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</si>
  <si>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</si>
  <si>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</si>
  <si>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</si>
  <si>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</si>
  <si>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</si>
  <si>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</si>
  <si>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</si>
  <si>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</si>
  <si>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</si>
  <si>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</si>
  <si>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</si>
  <si>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</si>
  <si>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</si>
  <si>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</si>
  <si>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</si>
  <si>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</si>
  <si>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</si>
  <si>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</si>
  <si>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</si>
  <si>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</si>
  <si>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</si>
  <si>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</si>
  <si>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</si>
  <si>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</si>
  <si>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</si>
  <si>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</si>
  <si>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</si>
  <si>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</si>
  <si>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</si>
  <si>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</si>
  <si>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</si>
  <si>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</si>
  <si>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</si>
  <si>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</si>
  <si>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</si>
  <si>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</si>
  <si>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</si>
  <si>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</si>
  <si>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</si>
  <si>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</si>
  <si>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</si>
  <si>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</si>
  <si>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</si>
  <si>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</si>
  <si>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</si>
  <si>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</si>
  <si>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</si>
  <si>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</si>
  <si>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</si>
  <si>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</si>
  <si>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</si>
  <si>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</si>
  <si>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</si>
  <si>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</si>
  <si>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</si>
  <si>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</si>
  <si>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</si>
  <si>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</si>
  <si>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</si>
  <si>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</si>
  <si>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</si>
  <si>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</si>
  <si>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</si>
  <si>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</si>
  <si>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</si>
  <si>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</si>
  <si>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</si>
  <si>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</si>
  <si>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</si>
  <si>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</si>
  <si>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</si>
  <si>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</si>
  <si>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</si>
  <si>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</si>
  <si>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</si>
  <si>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</si>
  <si>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</si>
  <si>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</si>
  <si>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</si>
  <si>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</si>
  <si>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</si>
  <si>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</si>
  <si>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</si>
  <si>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</si>
  <si>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</si>
  <si>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</si>
  <si>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</si>
  <si>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</si>
  <si>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</si>
  <si>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</si>
  <si>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</si>
  <si>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</si>
  <si>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</si>
  <si>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</si>
  <si>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</si>
  <si>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</si>
  <si>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</si>
  <si>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</si>
  <si>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</si>
  <si>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</si>
  <si>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</si>
  <si>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</si>
  <si>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</si>
  <si>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</si>
  <si>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</si>
  <si>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</si>
  <si>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</si>
  <si>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</si>
  <si>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</si>
  <si>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</si>
  <si>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</si>
  <si>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</si>
  <si>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</si>
  <si>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</si>
  <si>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</si>
  <si>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</si>
  <si>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</si>
  <si>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</si>
  <si>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</si>
  <si>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</si>
  <si>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</si>
  <si>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</si>
  <si>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</si>
  <si>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</si>
  <si>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</si>
  <si>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</si>
  <si>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</si>
  <si>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</si>
  <si>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</si>
  <si>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</si>
  <si>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</si>
  <si>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</si>
  <si>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</si>
  <si>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</si>
  <si>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</si>
  <si>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</si>
  <si>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</si>
  <si>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</si>
  <si>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</si>
  <si>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</si>
  <si>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</si>
  <si>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</si>
  <si>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</si>
  <si>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</si>
  <si>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</si>
  <si>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</si>
  <si>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</si>
  <si>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</si>
  <si>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</si>
  <si>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</si>
  <si>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</si>
  <si>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</si>
  <si>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</si>
  <si>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</si>
  <si>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</si>
  <si>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</si>
  <si>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</si>
  <si>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</si>
  <si>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</si>
  <si>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</si>
  <si>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</si>
  <si>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</si>
  <si>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</si>
  <si>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</si>
  <si>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</si>
  <si>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</si>
  <si>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</si>
  <si>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</si>
  <si>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</si>
  <si>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</si>
  <si>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</si>
  <si>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</si>
  <si>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</si>
  <si>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</si>
  <si>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</si>
  <si>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</si>
  <si>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</si>
  <si>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</si>
  <si>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</si>
  <si>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</si>
  <si>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</si>
  <si>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</si>
  <si>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</si>
  <si>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</si>
  <si>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</si>
  <si>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</si>
  <si>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</si>
  <si>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</si>
  <si>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</si>
  <si>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</si>
  <si>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</si>
  <si>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</si>
  <si>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</si>
  <si>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</si>
  <si>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</si>
  <si>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</si>
  <si>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</si>
  <si>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</si>
  <si>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</si>
  <si>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</si>
  <si>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</si>
  <si>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</si>
  <si>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</si>
  <si>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</si>
  <si>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</si>
  <si>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</si>
  <si>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</si>
  <si>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</si>
  <si>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</si>
  <si>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</si>
  <si>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</si>
  <si>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</si>
  <si>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</si>
  <si>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</si>
  <si>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</si>
  <si>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</si>
  <si>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</si>
  <si>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</si>
  <si>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</si>
  <si>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</si>
  <si>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</si>
  <si>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</si>
  <si>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</si>
  <si>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</si>
  <si>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</si>
  <si>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</si>
  <si>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</si>
  <si>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</si>
  <si>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</si>
  <si>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</si>
  <si>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</si>
  <si>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</si>
  <si>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</si>
  <si>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</si>
  <si>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</si>
  <si>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</si>
  <si>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</si>
  <si>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</si>
  <si>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</si>
  <si>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</si>
  <si>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</si>
  <si>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</si>
  <si>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</si>
  <si>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</si>
  <si>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</si>
  <si>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</si>
  <si>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</si>
  <si>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</si>
  <si>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</si>
  <si>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</si>
  <si>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</si>
  <si>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</si>
  <si>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</si>
  <si>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</si>
  <si>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</si>
  <si>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</si>
  <si>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</si>
  <si>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</si>
  <si>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</si>
  <si>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</si>
  <si>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</si>
  <si>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</si>
  <si>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</si>
  <si>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</si>
  <si>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</si>
  <si>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</si>
  <si>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</si>
  <si>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</si>
  <si>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</si>
  <si>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</si>
  <si>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</si>
  <si>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</si>
  <si>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</si>
  <si>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</si>
  <si>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</si>
  <si>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</si>
  <si>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</si>
  <si>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</si>
  <si>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</si>
  <si>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</si>
  <si>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</si>
  <si>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</si>
  <si>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</si>
  <si>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</si>
  <si>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</si>
  <si>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</si>
  <si>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</si>
  <si>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</si>
  <si>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</si>
  <si>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</si>
  <si>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</si>
  <si>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</si>
  <si>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</si>
  <si>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</si>
  <si>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</si>
  <si>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</si>
  <si>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</si>
  <si>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</si>
  <si>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</si>
  <si>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</si>
  <si>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</si>
  <si>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</si>
  <si>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</si>
  <si>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</si>
  <si>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</si>
  <si>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</si>
  <si>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</si>
  <si>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</si>
  <si>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</si>
  <si>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</si>
  <si>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</si>
  <si>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</si>
  <si>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</si>
  <si>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</si>
  <si>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</si>
  <si>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</si>
  <si>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</si>
  <si>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</si>
  <si>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</si>
  <si>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</si>
  <si>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</si>
  <si>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</si>
  <si>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</si>
  <si>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</si>
  <si>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</si>
  <si>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</si>
  <si>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</si>
  <si>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</si>
  <si>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</si>
  <si>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</si>
  <si>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</si>
  <si>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</si>
  <si>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</si>
  <si>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</si>
  <si>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</si>
  <si>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</si>
  <si>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</si>
  <si>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</si>
  <si>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</si>
  <si>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</si>
  <si>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</si>
  <si>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</si>
  <si>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</si>
  <si>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</si>
  <si>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</si>
  <si>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</si>
  <si>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</si>
  <si>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</si>
  <si>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</si>
  <si>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</si>
  <si>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</si>
  <si>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</si>
  <si>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</si>
  <si>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</si>
  <si>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</si>
  <si>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</si>
  <si>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</si>
  <si>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</si>
  <si>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</si>
  <si>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</si>
  <si>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</si>
  <si>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</si>
  <si>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</si>
  <si>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</si>
  <si>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</si>
  <si>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</si>
  <si>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</si>
  <si>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</si>
  <si>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</si>
  <si>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</si>
  <si>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</si>
  <si>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</si>
  <si>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</si>
  <si>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</si>
  <si>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</si>
  <si>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</si>
  <si>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</si>
  <si>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</si>
  <si>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</si>
  <si>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</si>
  <si>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</si>
  <si>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</si>
  <si>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</si>
  <si>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</si>
  <si>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</si>
  <si>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</si>
  <si>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</si>
  <si>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</si>
  <si>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</si>
  <si>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</si>
  <si>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</si>
  <si>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</si>
  <si>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</si>
  <si>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</si>
  <si>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</si>
  <si>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</si>
  <si>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</si>
  <si>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</si>
  <si>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</si>
  <si>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</si>
  <si>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</si>
  <si>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</si>
  <si>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</si>
  <si>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</si>
  <si>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</si>
  <si>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</si>
  <si>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</si>
  <si>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</si>
  <si>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</si>
  <si>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</si>
  <si>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</si>
  <si>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</si>
  <si>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</si>
  <si>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</si>
  <si>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</si>
  <si>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</si>
  <si>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</si>
  <si>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</si>
  <si>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</si>
  <si>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</si>
  <si>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</si>
  <si>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</si>
  <si>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</si>
  <si>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</si>
  <si>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</si>
  <si>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</si>
  <si>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</si>
  <si>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</si>
  <si>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</si>
  <si>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</si>
  <si>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</si>
  <si>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</si>
  <si>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</si>
  <si>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</si>
  <si>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</si>
  <si>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</si>
  <si>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</si>
  <si>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</si>
  <si>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</si>
  <si>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</si>
  <si>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</si>
  <si>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</si>
  <si>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</si>
  <si>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</si>
  <si>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</si>
  <si>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</si>
  <si>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</si>
  <si>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</si>
  <si>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</si>
  <si>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</si>
  <si>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</si>
  <si>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</si>
  <si>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</si>
  <si>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</si>
  <si>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</si>
  <si>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</si>
  <si>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</si>
  <si>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</si>
  <si>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</si>
  <si>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</si>
  <si>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</si>
  <si>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</si>
  <si>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</si>
  <si>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</si>
  <si>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</si>
  <si>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</si>
  <si>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</si>
  <si>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</si>
  <si>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</si>
  <si>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</si>
  <si>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</si>
  <si>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</si>
  <si>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</si>
  <si>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</si>
  <si>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</si>
  <si>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</si>
  <si>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</si>
  <si>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</si>
  <si>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</si>
  <si>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</si>
  <si>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</si>
  <si>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</si>
  <si>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</si>
  <si>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</si>
  <si>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</si>
  <si>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</si>
  <si>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</si>
  <si>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</si>
  <si>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</si>
  <si>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</si>
  <si>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</si>
  <si>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</si>
  <si>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</si>
  <si>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</si>
  <si>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</si>
  <si>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</si>
  <si>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</si>
  <si>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</si>
  <si>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</si>
  <si>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</si>
  <si>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</si>
  <si>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</si>
  <si>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</si>
  <si>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</si>
  <si>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</si>
  <si>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</si>
  <si>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</si>
  <si>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</si>
  <si>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</si>
  <si>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</si>
  <si>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</si>
  <si>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</si>
  <si>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</si>
  <si>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</si>
  <si>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</si>
  <si>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</si>
  <si>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</si>
  <si>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</si>
  <si>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</si>
  <si>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</si>
  <si>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</si>
  <si>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</si>
  <si>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</si>
  <si>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</si>
  <si>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</si>
  <si>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</si>
  <si>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</si>
  <si>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</si>
  <si>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</si>
  <si>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</si>
  <si>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</si>
  <si>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</si>
  <si>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</si>
  <si>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</si>
  <si>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</si>
  <si>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</si>
  <si>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</si>
  <si>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</si>
  <si>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</si>
  <si>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</si>
  <si>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</si>
  <si>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</si>
  <si>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</si>
  <si>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</si>
  <si>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</si>
  <si>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</si>
  <si>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</si>
  <si>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</si>
  <si>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</si>
  <si>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</si>
  <si>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</si>
  <si>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</si>
  <si>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</si>
  <si>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</si>
  <si>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</si>
  <si>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</si>
  <si>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</si>
  <si>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</si>
  <si>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</si>
  <si>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</si>
  <si>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</si>
  <si>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</si>
  <si>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</si>
  <si>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</si>
  <si>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</si>
  <si>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</si>
  <si>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</si>
  <si>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</si>
  <si>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</si>
  <si>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</si>
  <si>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</si>
  <si>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</si>
  <si>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</si>
  <si>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</si>
  <si>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</si>
  <si>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</si>
  <si>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</si>
  <si>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</si>
  <si>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</si>
  <si>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</si>
  <si>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</si>
  <si>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</si>
  <si>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</si>
  <si>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</si>
  <si>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</si>
  <si>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</si>
  <si>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</si>
  <si>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</si>
  <si>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</si>
  <si>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</si>
  <si>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</si>
  <si>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</si>
  <si>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</si>
  <si>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</si>
  <si>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</si>
  <si>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</si>
  <si>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</si>
  <si>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</si>
  <si>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</si>
  <si>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</si>
  <si>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</si>
  <si>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</si>
  <si>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</si>
  <si>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</si>
  <si>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</si>
  <si>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</si>
  <si>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</si>
  <si>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</si>
  <si>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</si>
  <si>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</si>
  <si>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</si>
  <si>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</si>
  <si>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</si>
  <si>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</si>
  <si>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</si>
  <si>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</si>
  <si>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</si>
  <si>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</si>
  <si>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</si>
  <si>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</si>
  <si>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</si>
  <si>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</si>
  <si>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</si>
  <si>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</si>
  <si>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</si>
  <si>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</si>
  <si>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</si>
  <si>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</si>
  <si>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</si>
  <si>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</si>
  <si>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</si>
  <si>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</si>
  <si>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</si>
  <si>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</si>
  <si>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</si>
  <si>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</si>
  <si>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</si>
  <si>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</si>
  <si>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</si>
  <si>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</si>
  <si>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</si>
  <si>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</si>
  <si>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</si>
  <si>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</si>
  <si>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</si>
  <si>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</si>
  <si>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</si>
  <si>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</si>
  <si>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</si>
  <si>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</si>
  <si>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</si>
  <si>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</si>
  <si>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</si>
  <si>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</si>
  <si>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</si>
  <si>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</si>
  <si>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</si>
  <si>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</si>
  <si>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</si>
  <si>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</si>
  <si>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</si>
  <si>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</si>
  <si>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</si>
  <si>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</si>
  <si>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</si>
  <si>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</si>
  <si>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</si>
  <si>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</si>
  <si>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</si>
  <si>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</si>
  <si>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</si>
  <si>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</si>
  <si>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</si>
  <si>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</si>
  <si>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</si>
  <si>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</si>
  <si>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</si>
  <si>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</si>
  <si>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</si>
  <si>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</si>
  <si>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</si>
  <si>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</si>
  <si>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</si>
  <si>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</si>
  <si>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</si>
  <si>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</si>
  <si>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</si>
  <si>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</si>
  <si>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</si>
  <si>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</si>
  <si>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</si>
  <si>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</si>
  <si>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</si>
  <si>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</si>
  <si>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</si>
  <si>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</si>
  <si>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</si>
  <si>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</si>
  <si>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</si>
  <si>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</si>
  <si>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</si>
  <si>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</si>
  <si>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</si>
  <si>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</si>
  <si>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</si>
  <si>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</si>
  <si>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</si>
  <si>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</si>
  <si>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</si>
  <si>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</si>
  <si>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</si>
  <si>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</si>
  <si>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</si>
  <si>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</si>
  <si>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</si>
  <si>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</si>
  <si>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</si>
  <si>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</si>
  <si>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</si>
  <si>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</si>
  <si>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</si>
  <si>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</si>
  <si>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</si>
  <si>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</si>
  <si>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</si>
  <si>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</si>
  <si>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</si>
  <si>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</si>
  <si>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</si>
  <si>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</si>
  <si>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</si>
  <si>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</si>
  <si>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</si>
  <si>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</si>
  <si>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</si>
  <si>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</si>
  <si>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</si>
  <si>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</si>
  <si>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</si>
  <si>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</si>
  <si>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</si>
  <si>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</si>
  <si>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</si>
  <si>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</si>
  <si>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</si>
  <si>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</si>
  <si>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</si>
  <si>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</si>
  <si>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</si>
  <si>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</si>
  <si>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</si>
  <si>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</si>
  <si>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</si>
  <si>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</si>
  <si>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</si>
  <si>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</si>
  <si>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</si>
  <si>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</si>
  <si>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</si>
  <si>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</si>
  <si>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</si>
  <si>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</si>
  <si>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</si>
  <si>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</si>
  <si>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</si>
  <si>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</si>
  <si>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</si>
  <si>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</si>
  <si>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</si>
  <si>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</si>
  <si>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</si>
  <si>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</si>
  <si>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</si>
  <si>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</si>
  <si>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</si>
  <si>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</si>
  <si>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</si>
  <si>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</si>
  <si>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</si>
  <si>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</si>
  <si>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</si>
  <si>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</si>
  <si>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</si>
  <si>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</si>
  <si>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</si>
  <si>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</si>
  <si>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</si>
  <si>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</si>
  <si>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</si>
  <si>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</si>
  <si>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</si>
  <si>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</si>
  <si>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</si>
  <si>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</si>
  <si>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</si>
  <si>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</si>
  <si>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</si>
  <si>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</si>
  <si>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</si>
  <si>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</si>
  <si>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</si>
  <si>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</si>
  <si>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</si>
  <si>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</si>
  <si>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</si>
  <si>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</si>
  <si>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</si>
  <si>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</si>
  <si>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</si>
  <si>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</si>
  <si>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</si>
  <si>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</si>
  <si>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</si>
  <si>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</si>
  <si>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</si>
  <si>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</si>
  <si>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</si>
  <si>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</si>
  <si>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</si>
  <si>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</si>
  <si>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</si>
  <si>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</si>
  <si>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</si>
  <si>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</si>
  <si>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</si>
  <si>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</si>
  <si>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</si>
  <si>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</si>
  <si>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</si>
  <si>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</si>
  <si>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</si>
  <si>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</si>
  <si>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</si>
  <si>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</si>
  <si>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</si>
  <si>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</si>
  <si>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</si>
  <si>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</si>
  <si>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</si>
  <si>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</si>
  <si>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</si>
  <si>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</si>
  <si>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</si>
  <si>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</si>
  <si>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</si>
  <si>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</si>
  <si>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</si>
  <si>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</si>
  <si>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</si>
  <si>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</si>
  <si>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</si>
  <si>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</si>
  <si>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</si>
  <si>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</si>
  <si>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</si>
  <si>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</si>
  <si>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</si>
  <si>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</si>
  <si>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</si>
  <si>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</si>
  <si>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</si>
  <si>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</si>
  <si>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</si>
  <si>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</si>
  <si>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</si>
  <si>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</si>
  <si>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</si>
  <si>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</si>
  <si>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</si>
  <si>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</si>
  <si>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</si>
  <si>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</si>
  <si>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</si>
  <si>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</si>
  <si>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</si>
  <si>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</si>
  <si>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</si>
  <si>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</si>
  <si>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</si>
  <si>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</si>
  <si>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</si>
  <si>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</si>
  <si>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</si>
  <si>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</si>
  <si>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</si>
  <si>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</si>
  <si>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</si>
  <si>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</si>
  <si>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</si>
  <si>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</si>
  <si>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</si>
  <si>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</si>
  <si>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</si>
  <si>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</si>
  <si>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</si>
  <si>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</si>
  <si>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</si>
  <si>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</si>
  <si>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</si>
  <si>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</si>
  <si>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</si>
  <si>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</si>
  <si>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</si>
  <si>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</si>
  <si>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</si>
  <si>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</si>
  <si>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</si>
  <si>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</si>
  <si>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</si>
  <si>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</si>
  <si>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</si>
  <si>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</si>
  <si>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</si>
  <si>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</si>
  <si>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</si>
  <si>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</si>
  <si>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</si>
  <si>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</si>
  <si>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</si>
  <si>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</si>
  <si>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</si>
  <si>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</si>
  <si>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</si>
  <si>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</si>
  <si>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</si>
  <si>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</si>
  <si>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</si>
  <si>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</si>
  <si>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</si>
  <si>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</si>
  <si>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</si>
  <si>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</si>
  <si>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</si>
  <si>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</si>
  <si>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</si>
  <si>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</si>
  <si>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</si>
  <si>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</si>
  <si>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</si>
  <si>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</si>
  <si>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</si>
  <si>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</si>
  <si>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</si>
  <si>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</si>
  <si>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</si>
  <si>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</si>
  <si>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</si>
  <si>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</si>
  <si>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</si>
  <si>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</si>
  <si>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</si>
  <si>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</si>
  <si>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</si>
  <si>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</si>
  <si>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</si>
  <si>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</si>
  <si>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</si>
  <si>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</si>
  <si>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</si>
  <si>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</si>
  <si>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</si>
  <si>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</si>
  <si>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</si>
  <si>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</si>
  <si>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</si>
  <si>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</si>
  <si>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</si>
  <si>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</si>
  <si>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</si>
  <si>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</si>
  <si>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</si>
  <si>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</si>
  <si>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</si>
  <si>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</si>
  <si>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</si>
  <si>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</si>
  <si>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</si>
  <si>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</si>
  <si>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</si>
  <si>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</si>
  <si>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</si>
  <si>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</si>
  <si>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</si>
  <si>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</si>
  <si>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</si>
  <si>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</si>
  <si>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</si>
  <si>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</si>
  <si>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</si>
  <si>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</si>
  <si>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</si>
  <si>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</si>
  <si>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</si>
  <si>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</si>
  <si>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</si>
  <si>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</si>
  <si>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</si>
  <si>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</si>
  <si>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</si>
  <si>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</si>
  <si>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</si>
  <si>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</si>
  <si>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</si>
  <si>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</si>
  <si>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</si>
  <si>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</si>
  <si>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</si>
  <si>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</si>
  <si>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</si>
  <si>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</si>
  <si>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</si>
  <si>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</si>
  <si>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</si>
  <si>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</si>
  <si>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</si>
  <si>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</si>
  <si>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</si>
  <si>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</si>
  <si>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</si>
  <si>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</si>
  <si>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</si>
  <si>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</si>
  <si>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</si>
  <si>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</si>
  <si>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</si>
  <si>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</si>
  <si>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</si>
  <si>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</si>
  <si>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</si>
  <si>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</si>
  <si>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</si>
  <si>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</si>
  <si>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</si>
  <si>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</si>
  <si>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</si>
  <si>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</si>
  <si>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</si>
  <si>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</si>
  <si>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</si>
  <si>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</si>
  <si>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</si>
  <si>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</si>
  <si>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</si>
  <si>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</si>
  <si>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</si>
  <si>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</si>
  <si>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</si>
  <si>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</si>
  <si>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</si>
  <si>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</si>
  <si>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</si>
  <si>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</si>
  <si>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</si>
  <si>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</si>
  <si>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</si>
  <si>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</si>
  <si>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</si>
  <si>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</si>
  <si>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</si>
  <si>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</si>
  <si>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</si>
  <si>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</si>
  <si>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</si>
  <si>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</si>
  <si>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</si>
  <si>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</si>
  <si>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</si>
  <si>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</si>
  <si>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</si>
  <si>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</si>
  <si>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</si>
  <si>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</si>
  <si>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</si>
  <si>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</si>
  <si>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</si>
  <si>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</si>
  <si>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</si>
  <si>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</si>
  <si>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</si>
  <si>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</si>
  <si>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</si>
  <si>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</si>
  <si>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</si>
  <si>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</si>
  <si>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</si>
  <si>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</si>
  <si>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</si>
  <si>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</si>
  <si>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</si>
  <si>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</si>
  <si>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</si>
  <si>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</si>
  <si>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</si>
  <si>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</si>
  <si>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</si>
  <si>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</si>
  <si>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</si>
  <si>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</si>
  <si>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</si>
  <si>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</si>
  <si>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</si>
  <si>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</si>
  <si>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</si>
  <si>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</si>
  <si>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</si>
  <si>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</si>
  <si>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</si>
  <si>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</si>
  <si>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</si>
  <si>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</si>
  <si>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</si>
  <si>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</si>
  <si>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</si>
  <si>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</si>
  <si>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</si>
  <si>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</si>
  <si>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</si>
  <si>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</si>
  <si>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</si>
  <si>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</si>
  <si>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</si>
  <si>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</si>
  <si>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</si>
  <si>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</si>
  <si>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</si>
  <si>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</si>
  <si>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</si>
  <si>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</si>
  <si>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</si>
  <si>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</si>
  <si>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</si>
  <si>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</si>
  <si>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</si>
  <si>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</si>
  <si>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</si>
  <si>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</si>
  <si>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</si>
  <si>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</si>
  <si>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</si>
  <si>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</si>
  <si>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</si>
  <si>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</si>
  <si>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</si>
  <si>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</si>
  <si>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</si>
  <si>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</si>
  <si>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</si>
  <si>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</si>
  <si>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</si>
  <si>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</si>
  <si>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</si>
  <si>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</si>
  <si>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</si>
  <si>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</si>
  <si>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</si>
  <si>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</si>
  <si>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</si>
  <si>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</si>
  <si>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</si>
  <si>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</si>
  <si>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</si>
  <si>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</si>
  <si>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</si>
  <si>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</si>
  <si>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</si>
  <si>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</si>
  <si>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</si>
  <si>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</si>
  <si>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</si>
  <si>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</si>
  <si>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</si>
  <si>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</si>
  <si>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</si>
  <si>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</si>
  <si>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</si>
  <si>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</si>
  <si>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</si>
  <si>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</si>
  <si>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</si>
  <si>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</si>
  <si>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</si>
  <si>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</si>
  <si>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</si>
  <si>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</si>
  <si>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</si>
  <si>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</si>
  <si>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</si>
  <si>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</si>
  <si>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</si>
  <si>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</si>
  <si>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</si>
  <si>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</si>
  <si>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</si>
  <si>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</si>
  <si>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</si>
  <si>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</si>
  <si>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</si>
  <si>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</si>
  <si>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</si>
  <si>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</si>
  <si>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</si>
  <si>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</si>
  <si>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</si>
  <si>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</si>
  <si>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</si>
  <si>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</si>
  <si>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</si>
  <si>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</si>
  <si>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</si>
  <si>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</si>
  <si>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</si>
  <si>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</si>
  <si>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</si>
  <si>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</si>
  <si>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</si>
  <si>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</si>
  <si>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</si>
  <si>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</si>
  <si>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</si>
  <si>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</si>
  <si>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</si>
  <si>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</si>
  <si>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</si>
  <si>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</si>
  <si>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</si>
  <si>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</si>
  <si>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</si>
  <si>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</si>
  <si>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</si>
  <si>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</si>
  <si>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</si>
  <si>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</si>
  <si>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</si>
  <si>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</si>
  <si>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</si>
  <si>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</si>
  <si>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</si>
  <si>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</si>
  <si>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</si>
  <si>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</si>
  <si>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</si>
  <si>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</si>
  <si>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</si>
  <si>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</si>
  <si>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</si>
  <si>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</si>
  <si>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</si>
  <si>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</si>
  <si>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</si>
  <si>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</si>
  <si>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</si>
  <si>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</si>
  <si>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</si>
  <si>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</si>
  <si>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</si>
  <si>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</si>
  <si>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</si>
  <si>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</si>
  <si>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</si>
  <si>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</si>
  <si>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</si>
  <si>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</si>
  <si>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</si>
  <si>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</si>
  <si>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</si>
  <si>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</si>
  <si>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</si>
  <si>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</si>
  <si>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</si>
  <si>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</si>
  <si>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</si>
  <si>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</si>
  <si>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</si>
  <si>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</si>
  <si>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</si>
  <si>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</si>
  <si>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</si>
  <si>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</si>
  <si>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</si>
  <si>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</si>
  <si>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</si>
  <si>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</si>
  <si>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</si>
  <si>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</si>
  <si>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</si>
  <si>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</si>
  <si>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</si>
  <si>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</si>
  <si>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</si>
  <si>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</si>
  <si>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</si>
  <si>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</si>
  <si>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</si>
  <si>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</si>
  <si>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</si>
  <si>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</si>
  <si>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</si>
  <si>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</si>
  <si>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</si>
  <si>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</si>
  <si>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</si>
  <si>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</si>
  <si>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</si>
  <si>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</si>
  <si>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</si>
  <si>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</si>
  <si>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</si>
  <si>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</si>
  <si>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</si>
  <si>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</si>
  <si>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</si>
  <si>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</si>
  <si>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</si>
  <si>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</si>
  <si>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</si>
  <si>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</si>
  <si>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</si>
  <si>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</si>
  <si>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</si>
  <si>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</si>
  <si>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</si>
  <si>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</si>
  <si>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</si>
  <si>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</si>
  <si>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</si>
  <si>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</si>
  <si>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</si>
  <si>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</si>
  <si>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</si>
  <si>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</si>
  <si>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</si>
  <si>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</si>
  <si>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</si>
  <si>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</si>
  <si>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</si>
  <si>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</si>
  <si>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</si>
  <si>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</si>
  <si>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</si>
  <si>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</si>
  <si>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</si>
  <si>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</si>
  <si>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</si>
  <si>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</si>
  <si>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</si>
  <si>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</si>
  <si>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</si>
  <si>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</si>
  <si>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</si>
  <si>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</si>
  <si>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</si>
  <si>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</si>
  <si>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</si>
  <si>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</si>
  <si>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</si>
  <si>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</si>
  <si>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</si>
  <si>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</si>
  <si>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</si>
  <si>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</si>
  <si>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</si>
  <si>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</si>
  <si>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</si>
  <si>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</si>
  <si>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</si>
  <si>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</si>
  <si>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</si>
  <si>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</si>
  <si>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</si>
  <si>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</si>
  <si>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</si>
  <si>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</si>
  <si>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</si>
  <si>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</si>
  <si>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</si>
  <si>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</si>
  <si>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</si>
  <si>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</si>
  <si>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</si>
  <si>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</si>
  <si>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</si>
  <si>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</si>
  <si>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</si>
  <si>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</si>
  <si>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</si>
  <si>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</si>
  <si>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</si>
  <si>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</si>
  <si>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</si>
  <si>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</si>
  <si>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</si>
  <si>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</si>
  <si>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</si>
  <si>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</si>
  <si>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</si>
  <si>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</si>
  <si>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</si>
  <si>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</si>
  <si>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</si>
  <si>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</si>
  <si>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</si>
  <si>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</si>
  <si>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</si>
  <si>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</si>
  <si>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</si>
  <si>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</si>
  <si>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</si>
  <si>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</si>
  <si>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</si>
  <si>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</si>
  <si>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</si>
  <si>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</si>
  <si>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</si>
  <si>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</si>
  <si>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</si>
  <si>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</si>
  <si>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</si>
  <si>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</si>
  <si>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</si>
  <si>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</si>
  <si>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</si>
  <si>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</si>
  <si>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</si>
  <si>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</si>
  <si>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</si>
  <si>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</si>
  <si>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</si>
  <si>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</si>
  <si>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</si>
  <si>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</si>
  <si>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</si>
  <si>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</si>
  <si>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</si>
  <si>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</si>
  <si>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</si>
  <si>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</si>
  <si>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</si>
  <si>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</si>
  <si>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</si>
  <si>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</si>
  <si>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</si>
  <si>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</si>
  <si>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</si>
  <si>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</si>
  <si>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</si>
  <si>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</si>
  <si>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</si>
  <si>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</si>
  <si>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</si>
  <si>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</si>
  <si>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</si>
  <si>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</si>
  <si>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</si>
  <si>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</si>
  <si>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</si>
  <si>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</si>
  <si>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</si>
  <si>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</si>
  <si>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</si>
  <si>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</si>
  <si>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</si>
  <si>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</si>
  <si>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</si>
  <si>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</si>
  <si>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</si>
  <si>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</si>
  <si>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</si>
  <si>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</si>
  <si>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</si>
  <si>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</si>
  <si>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</si>
  <si>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</si>
  <si>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</si>
  <si>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</si>
  <si>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</si>
  <si>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</si>
  <si>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</si>
  <si>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</si>
  <si>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</si>
  <si>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</si>
  <si>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</si>
  <si>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</si>
  <si>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</si>
  <si>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</si>
  <si>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</si>
  <si>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</si>
  <si>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</si>
  <si>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</si>
  <si>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</si>
  <si>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</si>
  <si>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</si>
  <si>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</si>
  <si>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</si>
  <si>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</si>
  <si>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</si>
  <si>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</si>
  <si>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</si>
  <si>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</si>
  <si>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</si>
  <si>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</si>
  <si>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</si>
  <si>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</si>
  <si>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</si>
  <si>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</si>
  <si>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</si>
  <si>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</si>
  <si>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</si>
  <si>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</si>
  <si>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</si>
  <si>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</si>
  <si>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</si>
  <si>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</si>
  <si>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</si>
  <si>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</si>
  <si>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</si>
  <si>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</si>
  <si>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</si>
  <si>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</si>
  <si>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</si>
  <si>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</si>
  <si>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</si>
  <si>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</si>
  <si>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</si>
  <si>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</si>
  <si>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</si>
  <si>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</si>
  <si>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</si>
  <si>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</si>
  <si>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</si>
  <si>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</si>
  <si>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</si>
  <si>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</si>
  <si>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</si>
  <si>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</si>
  <si>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</si>
  <si>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</si>
  <si>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</si>
  <si>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</si>
  <si>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</si>
  <si>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</si>
  <si>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</si>
  <si>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</si>
  <si>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</si>
  <si>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</si>
  <si>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</si>
  <si>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</si>
  <si>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</si>
  <si>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</si>
  <si>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</si>
  <si>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</si>
  <si>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</si>
  <si>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</si>
  <si>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</si>
  <si>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</si>
  <si>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</si>
  <si>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</si>
  <si>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</si>
  <si>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</si>
  <si>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</si>
  <si>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</si>
  <si>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</si>
  <si>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</si>
  <si>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</si>
  <si>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</si>
  <si>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</si>
  <si>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</si>
  <si>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</si>
  <si>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</si>
  <si>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</si>
  <si>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</si>
  <si>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</si>
  <si>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</si>
  <si>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</si>
  <si>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</si>
  <si>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</si>
  <si>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</si>
  <si>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</si>
  <si>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</si>
  <si>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</si>
  <si>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</si>
  <si>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</si>
  <si>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</si>
  <si>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</si>
  <si>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</si>
  <si>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</si>
  <si>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</si>
  <si>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</si>
  <si>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</si>
  <si>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</si>
  <si>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</si>
  <si>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</si>
  <si>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</si>
  <si>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</si>
  <si>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</si>
  <si>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</si>
  <si>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</si>
  <si>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</si>
  <si>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</si>
  <si>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</si>
  <si>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</si>
  <si>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</si>
  <si>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</si>
  <si>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</si>
  <si>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</si>
  <si>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</si>
  <si>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</si>
  <si>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</si>
  <si>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</si>
  <si>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</si>
  <si>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</si>
  <si>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</si>
  <si>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</si>
  <si>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</si>
  <si>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</si>
  <si>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</si>
  <si>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</si>
  <si>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</si>
  <si>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</si>
  <si>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</si>
  <si>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</si>
  <si>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</si>
  <si>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</si>
  <si>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</si>
  <si>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</si>
  <si>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</si>
  <si>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</si>
  <si>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</si>
  <si>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</si>
  <si>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</si>
  <si>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</si>
  <si>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</si>
  <si>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</si>
  <si>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</si>
  <si>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</si>
  <si>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</si>
  <si>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</si>
  <si>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</si>
  <si>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</si>
  <si>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</si>
  <si>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</si>
  <si>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</si>
  <si>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</si>
  <si>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</si>
  <si>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</si>
  <si>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</si>
  <si>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</si>
  <si>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</si>
  <si>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</si>
  <si>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</si>
  <si>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</si>
  <si>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</si>
  <si>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</si>
  <si>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</si>
  <si>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</si>
  <si>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</si>
  <si>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</si>
  <si>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</si>
  <si>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</si>
  <si>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</si>
  <si>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</si>
  <si>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</si>
  <si>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</si>
  <si>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</si>
  <si>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</si>
  <si>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</si>
  <si>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</si>
  <si>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</si>
  <si>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</si>
  <si>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</si>
  <si>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</si>
  <si>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</si>
  <si>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</si>
  <si>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</si>
  <si>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</si>
  <si>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</si>
  <si>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</si>
  <si>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</si>
  <si>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</si>
  <si>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</si>
  <si>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</si>
  <si>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</si>
  <si>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</si>
  <si>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</si>
  <si>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</si>
  <si>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</si>
  <si>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</si>
  <si>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</si>
  <si>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</si>
  <si>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</si>
  <si>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</si>
  <si>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</si>
  <si>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</si>
  <si>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</si>
  <si>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</si>
  <si>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</si>
  <si>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</si>
  <si>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</si>
  <si>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</si>
  <si>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</si>
  <si>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</si>
  <si>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</si>
  <si>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</si>
  <si>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</si>
  <si>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</si>
  <si>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</si>
  <si>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</si>
  <si>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</si>
  <si>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</si>
  <si>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</si>
  <si>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</si>
  <si>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</si>
  <si>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</si>
  <si>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</si>
  <si>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</si>
  <si>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</si>
  <si>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</si>
  <si>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</si>
  <si>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</si>
  <si>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</si>
  <si>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</si>
  <si>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</si>
  <si>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</si>
  <si>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</si>
  <si>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</si>
  <si>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</si>
  <si>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</si>
  <si>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</si>
  <si>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</si>
  <si>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</si>
  <si>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</si>
  <si>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</si>
  <si>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</si>
  <si>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</si>
  <si>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</si>
  <si>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</si>
  <si>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</si>
  <si>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</si>
  <si>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</si>
  <si>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</si>
  <si>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</si>
  <si>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</si>
  <si>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</si>
  <si>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</si>
  <si>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</si>
  <si>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</si>
  <si>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</si>
  <si>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</si>
  <si>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</si>
  <si>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</si>
  <si>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</si>
  <si>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</si>
  <si>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</si>
  <si>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</si>
  <si>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</si>
  <si>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</si>
  <si>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</si>
  <si>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</si>
  <si>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</si>
  <si>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</si>
  <si>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</si>
  <si>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</si>
  <si>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</si>
  <si>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</si>
  <si>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</si>
  <si>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</si>
  <si>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</si>
  <si>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</si>
  <si>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</si>
  <si>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</si>
  <si>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</si>
  <si>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</si>
  <si>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</si>
  <si>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</si>
  <si>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</si>
  <si>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</si>
  <si>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</si>
  <si>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</si>
  <si>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</si>
  <si>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</si>
  <si>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</si>
  <si>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</si>
  <si>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</si>
  <si>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</si>
  <si>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</si>
  <si>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</si>
  <si>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</si>
  <si>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</si>
  <si>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</si>
  <si>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</si>
  <si>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</si>
  <si>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</si>
  <si>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</si>
  <si>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</si>
  <si>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</si>
  <si>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</si>
  <si>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</si>
  <si>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</si>
  <si>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</si>
  <si>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</si>
  <si>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</si>
  <si>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</si>
  <si>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</si>
  <si>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</si>
  <si>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</si>
  <si>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</si>
  <si>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</si>
  <si>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</si>
  <si>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</si>
  <si>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</si>
  <si>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</si>
  <si>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</si>
  <si>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</si>
  <si>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</si>
  <si>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</si>
  <si>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</si>
  <si>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</si>
  <si>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</si>
  <si>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</si>
  <si>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</si>
  <si>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</si>
  <si>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</si>
  <si>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</si>
  <si>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</si>
  <si>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</si>
  <si>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</si>
  <si>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</si>
  <si>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</si>
  <si>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</si>
  <si>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</si>
  <si>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</si>
  <si>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</si>
  <si>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</si>
  <si>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</si>
  <si>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</si>
  <si>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</si>
  <si>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</si>
  <si>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</si>
  <si>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</si>
  <si>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</si>
  <si>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</si>
  <si>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</si>
  <si>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</si>
  <si>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</si>
  <si>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</si>
  <si>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</si>
  <si>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</si>
  <si>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</si>
  <si>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</si>
  <si>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</si>
  <si>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</si>
  <si>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</si>
  <si>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</si>
  <si>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</si>
  <si>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</si>
  <si>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</si>
  <si>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</si>
  <si>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</si>
  <si>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</si>
  <si>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</si>
  <si>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</si>
  <si>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</si>
  <si>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</si>
  <si>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</si>
  <si>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</si>
  <si>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</si>
  <si>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</si>
  <si>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</si>
  <si>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</si>
  <si>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</si>
  <si>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</si>
  <si>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</si>
  <si>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</si>
  <si>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</si>
  <si>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</si>
  <si>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</si>
  <si>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</si>
  <si>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</si>
  <si>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</si>
  <si>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</si>
  <si>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</si>
  <si>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</si>
  <si>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</si>
  <si>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</si>
  <si>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</si>
  <si>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</si>
  <si>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</si>
  <si>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</si>
  <si>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</si>
  <si>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</si>
  <si>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</si>
  <si>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</si>
  <si>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</si>
  <si>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</si>
  <si>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</si>
  <si>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</si>
  <si>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</si>
  <si>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</si>
  <si>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</si>
  <si>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</si>
  <si>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</si>
  <si>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</si>
  <si>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</si>
  <si>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</si>
  <si>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</si>
  <si>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</si>
  <si>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</si>
  <si>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</si>
  <si>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</si>
  <si>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</si>
  <si>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</si>
  <si>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</si>
  <si>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</si>
  <si>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</si>
  <si>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</si>
  <si>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</si>
  <si>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</si>
  <si>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</si>
  <si>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</si>
  <si>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</si>
  <si>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</si>
  <si>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</si>
  <si>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</si>
  <si>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</si>
  <si>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</si>
  <si>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</si>
  <si>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</si>
  <si>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</si>
  <si>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</si>
  <si>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</si>
  <si>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</si>
  <si>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</si>
  <si>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</si>
  <si>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</si>
  <si>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</si>
  <si>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</si>
  <si>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</si>
  <si>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</si>
  <si>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</si>
  <si>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</si>
  <si>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</si>
  <si>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</si>
  <si>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</si>
  <si>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</si>
  <si>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</si>
  <si>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</si>
  <si>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</si>
  <si>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</si>
  <si>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</si>
  <si>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</si>
  <si>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</si>
  <si>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</si>
  <si>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</si>
  <si>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</si>
  <si>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</si>
  <si>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</si>
  <si>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</si>
  <si>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</si>
  <si>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</si>
  <si>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</si>
  <si>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</si>
  <si>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</si>
  <si>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</si>
  <si>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</si>
  <si>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</si>
  <si>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</si>
  <si>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</si>
  <si>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</si>
  <si>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</si>
  <si>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</si>
  <si>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</si>
  <si>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</si>
  <si>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</si>
  <si>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</si>
  <si>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</si>
  <si>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</si>
  <si>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</si>
  <si>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</si>
  <si>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</si>
  <si>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</si>
  <si>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</si>
  <si>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</si>
  <si>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</si>
  <si>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</si>
  <si>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</si>
  <si>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</si>
  <si>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</si>
  <si>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</si>
  <si>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</si>
  <si>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</si>
  <si>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</si>
  <si>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</si>
  <si>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</si>
  <si>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</si>
  <si>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</si>
  <si>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</si>
  <si>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</si>
  <si>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</si>
  <si>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</si>
  <si>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</si>
  <si>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</si>
  <si>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</si>
  <si>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</si>
  <si>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</si>
  <si>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</si>
  <si>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</si>
  <si>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</si>
  <si>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</si>
  <si>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</si>
  <si>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</si>
  <si>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</si>
  <si>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</si>
  <si>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</si>
  <si>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</si>
  <si>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</si>
  <si>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</si>
  <si>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</si>
  <si>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</si>
  <si>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</si>
  <si>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</si>
  <si>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</si>
  <si>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</si>
  <si>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</si>
  <si>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</si>
  <si>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</si>
  <si>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</si>
  <si>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</si>
  <si>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</si>
  <si>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</si>
  <si>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</si>
  <si>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</si>
  <si>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</si>
  <si>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</si>
  <si>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</si>
  <si>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</si>
  <si>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</si>
  <si>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</si>
  <si>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</si>
  <si>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</si>
  <si>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</si>
  <si>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</si>
  <si>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</si>
  <si>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</si>
  <si>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</si>
  <si>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</si>
  <si>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</si>
  <si>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</si>
  <si>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</si>
  <si>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</si>
  <si>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</si>
  <si>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</si>
  <si>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</si>
  <si>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</si>
  <si>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</si>
  <si>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</si>
  <si>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</si>
  <si>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</si>
  <si>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</si>
  <si>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</si>
  <si>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</si>
  <si>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</si>
  <si>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</si>
  <si>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</si>
  <si>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</si>
  <si>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</si>
  <si>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</si>
  <si>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</si>
  <si>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</si>
  <si>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</si>
  <si>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</si>
  <si>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</si>
  <si>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</si>
  <si>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</si>
  <si>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</si>
  <si>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</si>
  <si>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</si>
  <si>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</si>
  <si>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</si>
  <si>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</si>
  <si>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</si>
  <si>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</si>
  <si>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</si>
  <si>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</si>
  <si>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</si>
  <si>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</si>
  <si>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</si>
  <si>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</si>
  <si>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</si>
  <si>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</si>
  <si>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</si>
  <si>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</si>
  <si>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</si>
  <si>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</si>
  <si>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</si>
  <si>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</si>
  <si>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</si>
  <si>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</si>
  <si>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</si>
  <si>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</si>
  <si>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</si>
  <si>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</si>
  <si>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</si>
  <si>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</si>
  <si>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</si>
  <si>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</si>
  <si>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</si>
  <si>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</si>
  <si>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</si>
  <si>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</si>
  <si>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</si>
  <si>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</si>
  <si>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</si>
  <si>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</si>
  <si>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</si>
  <si>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</si>
  <si>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</si>
  <si>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</si>
  <si>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</si>
  <si>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</si>
  <si>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</si>
  <si>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</si>
  <si>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</si>
  <si>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</si>
  <si>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</si>
  <si>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</si>
  <si>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</si>
  <si>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</si>
  <si>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</si>
  <si>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</si>
  <si>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</si>
  <si>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</si>
  <si>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</si>
  <si>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</si>
  <si>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</si>
  <si>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</si>
  <si>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</si>
  <si>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</si>
  <si>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</si>
  <si>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</si>
  <si>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</si>
  <si>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</si>
  <si>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</si>
  <si>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</si>
  <si>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</si>
  <si>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</si>
  <si>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</si>
  <si>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</si>
  <si>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</si>
  <si>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</si>
  <si>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</si>
  <si>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</si>
  <si>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</si>
  <si>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</si>
  <si>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</si>
  <si>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</si>
  <si>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</si>
  <si>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</si>
  <si>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</si>
  <si>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</si>
  <si>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</si>
  <si>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</si>
  <si>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</si>
  <si>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</si>
  <si>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</si>
  <si>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</si>
  <si>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</si>
  <si>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</si>
  <si>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</si>
  <si>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</si>
  <si>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</si>
  <si>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</si>
  <si>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</si>
  <si>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</si>
  <si>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</si>
  <si>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</si>
  <si>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</si>
  <si>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</si>
  <si>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</si>
  <si>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</si>
  <si>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</si>
  <si>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</si>
  <si>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</si>
  <si>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</si>
  <si>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</si>
  <si>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</si>
  <si>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</si>
  <si>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</si>
  <si>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</si>
  <si>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</si>
  <si>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</si>
  <si>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</si>
  <si>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</si>
  <si>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</si>
  <si>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</si>
  <si>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</si>
  <si>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</si>
  <si>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</si>
  <si>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</si>
  <si>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</si>
  <si>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</si>
  <si>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</si>
  <si>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</si>
  <si>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</si>
  <si>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</si>
  <si>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</si>
  <si>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</si>
  <si>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</si>
  <si>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</si>
  <si>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</si>
  <si>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</si>
  <si>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</si>
  <si>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</si>
  <si>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</si>
  <si>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</si>
  <si>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</si>
  <si>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</si>
  <si>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</si>
  <si>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</si>
  <si>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</si>
  <si>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</si>
  <si>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</si>
  <si>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</si>
  <si>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</si>
  <si>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</si>
  <si>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</si>
  <si>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</si>
  <si>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</si>
  <si>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</si>
  <si>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</si>
  <si>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</si>
  <si>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</si>
  <si>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</si>
  <si>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</si>
  <si>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</si>
  <si>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</si>
  <si>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</si>
  <si>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</si>
  <si>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</si>
  <si>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</si>
  <si>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</si>
  <si>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</si>
  <si>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</si>
  <si>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</si>
  <si>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</si>
  <si>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</si>
  <si>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</si>
  <si>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</si>
  <si>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</si>
  <si>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</si>
  <si>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</si>
  <si>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</si>
  <si>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</si>
  <si>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</si>
  <si>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</si>
  <si>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</si>
  <si>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</si>
  <si>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</si>
  <si>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</si>
  <si>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</si>
  <si>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</si>
  <si>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</si>
  <si>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</si>
  <si>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</si>
  <si>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</si>
  <si>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</si>
  <si>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</si>
  <si>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</si>
  <si>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</si>
  <si>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</si>
  <si>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</si>
  <si>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</si>
  <si>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</si>
  <si>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</si>
  <si>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</si>
  <si>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</si>
  <si>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</si>
  <si>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</si>
  <si>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</si>
  <si>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</si>
  <si>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</si>
  <si>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</si>
  <si>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</si>
  <si>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</si>
  <si>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</si>
  <si>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</si>
  <si>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</si>
  <si>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</si>
  <si>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</si>
  <si>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</si>
  <si>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</si>
  <si>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</si>
  <si>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</si>
  <si>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</si>
  <si>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</si>
  <si>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</si>
  <si>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</si>
  <si>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</si>
  <si>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</si>
  <si>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</si>
  <si>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</si>
  <si>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</si>
  <si>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</si>
  <si>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</si>
  <si>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</si>
  <si>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</si>
  <si>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</si>
  <si>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</si>
  <si>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</si>
  <si>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</si>
  <si>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</si>
  <si>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</si>
  <si>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</si>
  <si>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</si>
  <si>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</si>
  <si>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</si>
  <si>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</si>
  <si>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</si>
  <si>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</si>
  <si>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</si>
  <si>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</si>
  <si>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</si>
  <si>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</si>
  <si>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</si>
  <si>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</si>
  <si>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</si>
  <si>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</si>
  <si>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</si>
  <si>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</si>
  <si>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</si>
  <si>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</si>
  <si>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</si>
  <si>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</si>
  <si>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</si>
  <si>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</si>
  <si>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</si>
  <si>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</si>
  <si>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</si>
  <si>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</si>
  <si>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</si>
  <si>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</si>
  <si>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</si>
  <si>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</si>
  <si>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</si>
  <si>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</si>
  <si>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</si>
  <si>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</si>
  <si>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</si>
  <si>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</si>
  <si>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</si>
  <si>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</si>
  <si>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</si>
  <si>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</si>
  <si>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</si>
  <si>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</si>
  <si>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</si>
  <si>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</si>
  <si>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</si>
  <si>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</si>
  <si>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</si>
  <si>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</si>
  <si>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</si>
  <si>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</si>
  <si>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</si>
  <si>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</si>
  <si>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</si>
  <si>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</si>
  <si>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</si>
  <si>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</si>
  <si>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</si>
  <si>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</si>
  <si>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</si>
  <si>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</si>
  <si>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</si>
  <si>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</si>
  <si>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</si>
  <si>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</si>
  <si>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</si>
  <si>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</si>
  <si>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</si>
  <si>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</si>
  <si>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</si>
  <si>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</si>
  <si>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</si>
  <si>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</si>
  <si>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</si>
  <si>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</si>
  <si>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</si>
  <si>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</si>
  <si>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</si>
  <si>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</si>
  <si>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</si>
  <si>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</si>
  <si>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</si>
  <si>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</si>
  <si>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</si>
  <si>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</si>
  <si>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</si>
  <si>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</si>
  <si>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</si>
  <si>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</si>
  <si>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</si>
  <si>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</si>
  <si>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</si>
  <si>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</si>
  <si>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</si>
  <si>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</si>
  <si>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</si>
  <si>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</si>
  <si>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</si>
  <si>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</si>
  <si>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</si>
  <si>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</si>
  <si>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</si>
  <si>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</si>
  <si>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</si>
  <si>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</si>
  <si>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</si>
  <si>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</si>
  <si>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</si>
  <si>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</si>
  <si>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</si>
  <si>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</si>
  <si>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</si>
  <si>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</si>
  <si>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</si>
  <si>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</si>
  <si>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</si>
  <si>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</si>
  <si>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</si>
  <si>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</si>
  <si>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</si>
  <si>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</si>
  <si>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</si>
  <si>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</si>
  <si>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</si>
  <si>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</si>
  <si>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</si>
  <si>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</si>
  <si>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</si>
  <si>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</si>
  <si>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</si>
  <si>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</si>
  <si>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</si>
  <si>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</si>
  <si>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</si>
  <si>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</si>
  <si>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</si>
  <si>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</si>
  <si>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</si>
  <si>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</si>
  <si>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</si>
  <si>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</si>
  <si>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</si>
  <si>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</si>
  <si>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</si>
  <si>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</si>
  <si>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</si>
  <si>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</si>
  <si>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</si>
  <si>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</si>
  <si>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</si>
  <si>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</si>
  <si>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</si>
  <si>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</si>
  <si>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</si>
  <si>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</si>
  <si>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</si>
  <si>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</si>
  <si>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</si>
  <si>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</si>
  <si>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</si>
  <si>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</si>
  <si>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</si>
  <si>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</si>
  <si>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</si>
  <si>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</si>
  <si>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</si>
  <si>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</si>
  <si>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</si>
  <si>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</si>
  <si>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</si>
  <si>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</si>
  <si>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</si>
  <si>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</si>
  <si>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</si>
  <si>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</si>
  <si>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</si>
  <si>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</si>
  <si>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</si>
  <si>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</si>
  <si>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</si>
  <si>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</si>
  <si>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</si>
  <si>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</si>
  <si>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</si>
  <si>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</si>
  <si>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</si>
  <si>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</si>
  <si>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</si>
  <si>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</si>
  <si>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</si>
  <si>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</si>
  <si>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</si>
  <si>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</si>
  <si>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</si>
  <si>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</si>
  <si>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</si>
  <si>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</si>
  <si>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</si>
  <si>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</si>
  <si>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</si>
  <si>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</si>
  <si>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</si>
  <si>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</si>
  <si>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</si>
  <si>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</si>
  <si>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</si>
  <si>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</si>
  <si>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</si>
  <si>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</si>
  <si>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</si>
  <si>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</si>
  <si>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</si>
  <si>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</si>
  <si>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</si>
  <si>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</si>
  <si>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</si>
  <si>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</si>
  <si>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</si>
  <si>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</si>
  <si>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</si>
  <si>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</si>
  <si>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</si>
  <si>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</si>
  <si>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</si>
  <si>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</si>
  <si>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</si>
  <si>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</si>
  <si>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</si>
  <si>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</si>
  <si>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</si>
  <si>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</si>
  <si>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</si>
  <si>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</si>
  <si>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</si>
  <si>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</si>
  <si>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</si>
  <si>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</si>
  <si>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</si>
  <si>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</si>
  <si>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</si>
  <si>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</si>
  <si>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</si>
  <si>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</si>
  <si>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</si>
  <si>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</si>
  <si>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</si>
  <si>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</si>
  <si>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</si>
  <si>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</si>
  <si>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</si>
  <si>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</si>
  <si>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</si>
  <si>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</si>
  <si>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</si>
  <si>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</si>
  <si>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</si>
  <si>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</si>
  <si>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</si>
  <si>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</si>
  <si>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</si>
  <si>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</si>
  <si>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</si>
  <si>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</si>
  <si>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</si>
  <si>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</si>
  <si>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</si>
  <si>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</si>
  <si>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</si>
  <si>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</si>
  <si>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</si>
  <si>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</si>
  <si>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</si>
  <si>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</si>
  <si>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</si>
  <si>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</si>
  <si>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</si>
  <si>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</si>
  <si>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</si>
  <si>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</si>
  <si>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</si>
  <si>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</si>
  <si>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</si>
  <si>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</si>
  <si>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</si>
  <si>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</si>
  <si>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</si>
  <si>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</si>
  <si>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</si>
  <si>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</si>
  <si>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</si>
  <si>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</si>
  <si>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</si>
  <si>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</si>
  <si>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</si>
  <si>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</si>
  <si>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</si>
  <si>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</si>
  <si>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</si>
  <si>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</si>
  <si>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</si>
  <si>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</si>
  <si>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</si>
  <si>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</si>
  <si>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</si>
  <si>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</si>
  <si>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</si>
  <si>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</si>
  <si>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</si>
  <si>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</si>
  <si>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</si>
  <si>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</si>
  <si>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</si>
  <si>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</si>
  <si>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</si>
  <si>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</si>
  <si>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</si>
  <si>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</si>
  <si>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</si>
  <si>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</si>
  <si>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</si>
  <si>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</si>
  <si>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</si>
  <si>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</si>
  <si>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</si>
  <si>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</si>
  <si>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</si>
  <si>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</si>
  <si>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</si>
  <si>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</si>
  <si>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</si>
  <si>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</si>
  <si>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</si>
  <si>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</si>
  <si>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</si>
  <si>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</si>
  <si>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</si>
  <si>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</si>
  <si>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</si>
  <si>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</si>
  <si>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</si>
  <si>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</si>
  <si>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</si>
  <si>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</si>
  <si>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</si>
  <si>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</si>
  <si>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</si>
  <si>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</si>
  <si>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</si>
  <si>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</si>
  <si>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</si>
  <si>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</si>
  <si>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</si>
  <si>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</si>
  <si>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</si>
  <si>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</si>
  <si>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</si>
  <si>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</si>
  <si>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</si>
  <si>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</si>
  <si>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</si>
  <si>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</si>
  <si>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</si>
  <si>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</si>
  <si>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</si>
  <si>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</si>
  <si>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</si>
  <si>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</si>
  <si>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</si>
  <si>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</si>
  <si>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</si>
  <si>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</si>
  <si>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</si>
  <si>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</si>
  <si>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</si>
  <si>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</si>
  <si>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</si>
  <si>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</si>
  <si>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</si>
  <si>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</si>
  <si>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</si>
  <si>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</si>
  <si>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</si>
  <si>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</si>
  <si>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</si>
  <si>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</si>
  <si>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</si>
  <si>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</si>
  <si>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</si>
  <si>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</si>
  <si>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</si>
  <si>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</si>
  <si>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</si>
  <si>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</si>
  <si>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</si>
  <si>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</si>
  <si>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</si>
  <si>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</si>
  <si>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</si>
  <si>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</si>
  <si>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</si>
  <si>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</si>
  <si>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</si>
  <si>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</si>
  <si>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</si>
  <si>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</si>
  <si>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</si>
  <si>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</si>
  <si>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</si>
  <si>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</si>
  <si>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</si>
  <si>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</si>
  <si>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</si>
  <si>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</si>
  <si>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</si>
  <si>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</si>
  <si>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</si>
  <si>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</si>
  <si>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</si>
  <si>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</si>
  <si>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</si>
  <si>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</si>
  <si>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</si>
  <si>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</si>
  <si>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</si>
  <si>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</si>
  <si>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</si>
  <si>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</si>
  <si>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</si>
  <si>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</si>
  <si>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</si>
  <si>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</si>
  <si>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</si>
  <si>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</si>
  <si>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</si>
  <si>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</si>
  <si>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</si>
  <si>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</si>
  <si>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</si>
  <si>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</si>
  <si>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</si>
  <si>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</si>
  <si>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</si>
  <si>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</si>
  <si>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</si>
  <si>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</si>
  <si>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</si>
  <si>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</si>
  <si>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</si>
  <si>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</si>
  <si>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</si>
  <si>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</si>
  <si>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</si>
  <si>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</si>
  <si>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</si>
  <si>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</si>
  <si>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</si>
  <si>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</si>
  <si>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</si>
  <si>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</si>
  <si>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</si>
  <si>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</si>
  <si>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</si>
  <si>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</si>
  <si>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</si>
  <si>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</si>
  <si>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</si>
  <si>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</si>
  <si>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</si>
  <si>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</si>
  <si>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</si>
  <si>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</si>
  <si>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</si>
  <si>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</si>
  <si>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</si>
  <si>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</si>
  <si>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</si>
  <si>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</si>
  <si>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</si>
  <si>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</si>
  <si>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</si>
  <si>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</si>
  <si>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</si>
  <si>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</si>
  <si>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</si>
  <si>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</si>
  <si>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</si>
  <si>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</si>
  <si>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</si>
  <si>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</si>
  <si>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</si>
  <si>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</si>
  <si>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</si>
  <si>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</si>
  <si>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</si>
  <si>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</si>
  <si>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</si>
  <si>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</si>
  <si>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</si>
  <si>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</si>
  <si>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</si>
  <si>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</si>
  <si>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</si>
  <si>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</si>
  <si>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</si>
  <si>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</si>
  <si>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</si>
  <si>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</si>
  <si>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</si>
  <si>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</si>
  <si>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</si>
  <si>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</si>
  <si>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</si>
  <si>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</si>
  <si>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</si>
  <si>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</si>
  <si>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</si>
  <si>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</si>
  <si>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</si>
  <si>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</si>
  <si>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</si>
  <si>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</si>
  <si>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</si>
  <si>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</si>
  <si>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</si>
  <si>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</si>
  <si>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</si>
  <si>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</si>
  <si>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</si>
  <si>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</si>
  <si>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</si>
  <si>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</si>
  <si>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</si>
  <si>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</si>
  <si>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</si>
  <si>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</si>
  <si>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</si>
  <si>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</si>
  <si>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</si>
  <si>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</si>
  <si>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</si>
  <si>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</si>
  <si>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</si>
  <si>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</si>
  <si>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</si>
  <si>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</si>
  <si>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</si>
  <si>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</si>
  <si>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</si>
  <si>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</si>
  <si>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</si>
  <si>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</si>
  <si>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</si>
  <si>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</si>
  <si>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</si>
  <si>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</si>
  <si>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</si>
  <si>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</si>
  <si>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</si>
  <si>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</si>
  <si>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</si>
  <si>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</si>
  <si>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</si>
  <si>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</si>
  <si>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</si>
  <si>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</si>
  <si>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</si>
  <si>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</si>
  <si>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</si>
  <si>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</si>
  <si>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</si>
  <si>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</si>
  <si>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</si>
  <si>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</si>
  <si>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</si>
  <si>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</si>
  <si>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</si>
  <si>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</si>
  <si>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</si>
  <si>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</si>
  <si>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</si>
  <si>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</si>
  <si>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</si>
  <si>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</si>
  <si>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</si>
  <si>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</si>
  <si>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</si>
  <si>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</si>
  <si>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</si>
  <si>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</si>
  <si>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</si>
  <si>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</si>
  <si>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</si>
  <si>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</si>
  <si>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</si>
  <si>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</si>
  <si>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</si>
  <si>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</si>
  <si>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</si>
  <si>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</si>
  <si>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</si>
  <si>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</si>
  <si>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</si>
  <si>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</si>
  <si>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</si>
  <si>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</si>
  <si>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</si>
  <si>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</si>
  <si>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</si>
  <si>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</si>
  <si>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</si>
  <si>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</si>
  <si>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</si>
  <si>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</si>
  <si>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</si>
  <si>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</si>
  <si>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</si>
  <si>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</si>
  <si>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</si>
  <si>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</si>
  <si>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</si>
  <si>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</si>
  <si>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</si>
  <si>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</si>
  <si>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</si>
  <si>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</si>
  <si>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</si>
  <si>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</si>
  <si>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</si>
  <si>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</si>
  <si>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</si>
  <si>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</si>
  <si>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</si>
  <si>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</si>
  <si>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</si>
  <si>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</si>
  <si>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</si>
  <si>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</si>
  <si>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</si>
  <si>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</si>
  <si>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</si>
  <si>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</si>
  <si>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</si>
  <si>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</si>
  <si>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</si>
  <si>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</si>
  <si>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</si>
  <si>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</si>
  <si>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</si>
  <si>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</si>
  <si>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</si>
  <si>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</si>
  <si>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</si>
  <si>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</si>
  <si>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</si>
  <si>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</si>
  <si>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</si>
  <si>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</si>
  <si>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</si>
  <si>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</si>
  <si>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</si>
  <si>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</si>
  <si>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</si>
  <si>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</si>
  <si>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</si>
  <si>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</si>
  <si>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</si>
  <si>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</si>
  <si>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</si>
  <si>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</si>
  <si>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</si>
  <si>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</si>
  <si>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</si>
  <si>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</si>
  <si>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</si>
  <si>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</si>
  <si>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</si>
  <si>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</si>
  <si>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</si>
  <si>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</si>
  <si>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</si>
  <si>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</si>
  <si>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</si>
  <si>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</si>
  <si>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</si>
  <si>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</si>
  <si>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</si>
  <si>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</si>
  <si>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</si>
  <si>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</si>
  <si>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</si>
  <si>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</si>
  <si>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</si>
  <si>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</si>
  <si>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</si>
  <si>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</si>
  <si>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</si>
  <si>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</si>
  <si>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</si>
  <si>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</si>
  <si>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</si>
  <si>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</si>
  <si>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</si>
  <si>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</si>
  <si>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</si>
  <si>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</si>
  <si>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</si>
  <si>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</si>
  <si>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</si>
  <si>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</si>
  <si>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</si>
  <si>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</si>
  <si>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</si>
  <si>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</si>
  <si>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</si>
  <si>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</si>
  <si>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</si>
  <si>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</si>
  <si>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</si>
  <si>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</si>
  <si>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</si>
  <si>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</si>
  <si>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</si>
  <si>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</si>
  <si>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</si>
  <si>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</si>
  <si>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</si>
  <si>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</si>
  <si>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</si>
  <si>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</si>
  <si>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</si>
  <si>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</si>
  <si>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</si>
  <si>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</si>
  <si>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</si>
  <si>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</si>
  <si>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</si>
  <si>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</si>
  <si>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</si>
  <si>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</si>
  <si>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</si>
  <si>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</si>
  <si>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</si>
  <si>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</si>
  <si>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</si>
  <si>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</si>
  <si>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</si>
  <si>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</si>
  <si>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</si>
  <si>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</si>
  <si>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</si>
  <si>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</si>
  <si>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</si>
  <si>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</si>
  <si>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</si>
  <si>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</si>
  <si>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</si>
  <si>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</si>
  <si>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</si>
  <si>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</si>
  <si>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</si>
  <si>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</si>
  <si>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</si>
  <si>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</si>
  <si>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</si>
  <si>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</si>
  <si>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</si>
  <si>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</si>
  <si>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</si>
  <si>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</si>
  <si>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</si>
  <si>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</si>
  <si>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</si>
  <si>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</si>
  <si>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</si>
  <si>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</si>
  <si>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</si>
  <si>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</si>
  <si>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</si>
  <si>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</si>
  <si>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</si>
  <si>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</si>
  <si>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</si>
  <si>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</si>
  <si>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</si>
  <si>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</si>
  <si>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</si>
  <si>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</si>
  <si>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</si>
  <si>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</si>
  <si>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</si>
  <si>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</si>
  <si>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</si>
  <si>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</si>
  <si>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</si>
  <si>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</si>
  <si>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</si>
  <si>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</si>
  <si>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</si>
  <si>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</si>
  <si>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</si>
  <si>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</si>
  <si>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</si>
  <si>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</si>
  <si>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</si>
  <si>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</si>
  <si>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</si>
  <si>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</si>
  <si>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</si>
  <si>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</si>
  <si>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</si>
  <si>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</si>
  <si>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</si>
  <si>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</si>
  <si>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</si>
  <si>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</si>
  <si>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</si>
  <si>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</si>
  <si>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</si>
  <si>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</si>
  <si>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</si>
  <si>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</si>
  <si>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</si>
  <si>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</si>
  <si>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</si>
  <si>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</si>
  <si>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</si>
  <si>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</si>
  <si>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</si>
  <si>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</si>
  <si>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</si>
  <si>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</si>
  <si>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</si>
  <si>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</si>
  <si>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</si>
  <si>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</si>
  <si>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</si>
  <si>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</si>
  <si>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</si>
  <si>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</si>
  <si>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</si>
  <si>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</si>
  <si>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</si>
  <si>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</si>
  <si>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</si>
  <si>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</si>
  <si>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</si>
  <si>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</si>
  <si>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</si>
  <si>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</si>
  <si>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</si>
  <si>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</si>
  <si>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</si>
  <si>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</si>
  <si>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</si>
  <si>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</si>
  <si>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</si>
  <si>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</si>
  <si>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</si>
  <si>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</si>
  <si>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</si>
  <si>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</si>
  <si>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</si>
  <si>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</si>
  <si>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</si>
  <si>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</si>
  <si>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</si>
  <si>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</si>
  <si>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</si>
  <si>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</si>
  <si>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</si>
  <si>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</si>
  <si>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</si>
  <si>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</si>
  <si>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</si>
  <si>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</si>
  <si>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</si>
  <si>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</si>
  <si>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</si>
  <si>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</si>
  <si>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</si>
  <si>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</si>
  <si>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</si>
  <si>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</si>
  <si>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</si>
  <si>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</si>
  <si>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</si>
  <si>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</si>
  <si>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</si>
  <si>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</si>
  <si>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</si>
  <si>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</si>
  <si>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</si>
  <si>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</si>
  <si>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</si>
  <si>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</si>
  <si>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</si>
  <si>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</si>
  <si>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</si>
  <si>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</si>
  <si>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</si>
  <si>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</si>
  <si>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</si>
  <si>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</si>
  <si>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</si>
  <si>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</si>
  <si>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</si>
  <si>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</si>
  <si>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</si>
  <si>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</si>
  <si>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</si>
  <si>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</si>
  <si>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</si>
  <si>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</si>
  <si>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</si>
  <si>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</si>
  <si>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</si>
  <si>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</si>
  <si>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</si>
  <si>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</si>
  <si>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</si>
  <si>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</si>
  <si>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</si>
  <si>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</si>
  <si>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</si>
  <si>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</si>
  <si>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</si>
  <si>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</si>
  <si>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</si>
  <si>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</si>
  <si>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</si>
  <si>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</si>
  <si>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</si>
  <si>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</si>
  <si>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</si>
  <si>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</si>
  <si>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</si>
  <si>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</si>
  <si>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</si>
  <si>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</si>
  <si>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</si>
  <si>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</si>
  <si>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</si>
  <si>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</si>
  <si>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</si>
  <si>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</si>
  <si>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</si>
  <si>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</si>
  <si>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</si>
  <si>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</si>
  <si>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</si>
  <si>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</si>
  <si>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</si>
  <si>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</si>
  <si>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</si>
  <si>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</si>
  <si>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</si>
  <si>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</si>
  <si>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</si>
  <si>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</si>
  <si>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</si>
  <si>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</si>
  <si>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</si>
  <si>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</si>
  <si>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</si>
  <si>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</si>
  <si>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</si>
  <si>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</si>
  <si>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</si>
  <si>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</si>
  <si>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</si>
  <si>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</si>
  <si>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</si>
  <si>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</si>
  <si>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</si>
  <si>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</si>
  <si>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</si>
  <si>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</si>
  <si>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</si>
  <si>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</si>
  <si>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</si>
  <si>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</si>
  <si>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</si>
  <si>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</si>
  <si>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</si>
  <si>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</si>
  <si>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</si>
  <si>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</si>
  <si>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</si>
  <si>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</si>
  <si>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</si>
  <si>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</si>
  <si>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</si>
  <si>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</si>
  <si>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</si>
  <si>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</si>
  <si>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</si>
  <si>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</si>
  <si>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</si>
  <si>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</si>
  <si>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</si>
  <si>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</si>
  <si>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</si>
  <si>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</si>
  <si>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</si>
  <si>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</si>
  <si>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</si>
  <si>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</si>
  <si>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</si>
  <si>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</si>
  <si>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</si>
  <si>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</si>
  <si>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</si>
  <si>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</si>
  <si>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</si>
  <si>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</si>
  <si>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</si>
  <si>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</si>
  <si>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</si>
  <si>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</si>
  <si>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</si>
  <si>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</si>
  <si>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</si>
  <si>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</si>
  <si>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</si>
  <si>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</si>
  <si>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</si>
  <si>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</si>
  <si>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</si>
  <si>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</si>
  <si>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</si>
  <si>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</si>
  <si>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</si>
  <si>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</si>
  <si>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</si>
  <si>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</si>
  <si>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</si>
  <si>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</si>
  <si>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</si>
  <si>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</si>
  <si>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</si>
  <si>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</si>
  <si>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</si>
  <si>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</si>
  <si>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</si>
  <si>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</si>
  <si>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</si>
  <si>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</si>
  <si>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</si>
  <si>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</si>
  <si>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</si>
  <si>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</si>
  <si>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</si>
  <si>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</si>
  <si>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</si>
  <si>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</si>
  <si>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</si>
  <si>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</si>
  <si>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</si>
  <si>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</si>
  <si>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</si>
  <si>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</si>
  <si>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</si>
  <si>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</si>
  <si>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</si>
  <si>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</si>
  <si>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</si>
  <si>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</si>
  <si>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</si>
  <si>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</si>
  <si>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</si>
  <si>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</si>
  <si>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</si>
  <si>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</si>
  <si>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</si>
  <si>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</si>
  <si>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</si>
  <si>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</si>
  <si>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</si>
  <si>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</si>
  <si>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</si>
  <si>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</si>
  <si>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</si>
  <si>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</si>
  <si>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</si>
  <si>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</si>
  <si>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</si>
  <si>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</si>
  <si>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</si>
  <si>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</si>
  <si>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</si>
  <si>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</si>
  <si>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</si>
  <si>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</si>
  <si>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</si>
  <si>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</si>
  <si>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</si>
  <si>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</si>
  <si>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</si>
  <si>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</si>
  <si>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</si>
  <si>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</si>
  <si>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</si>
  <si>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</si>
  <si>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</si>
  <si>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</si>
  <si>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</si>
  <si>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</si>
  <si>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</si>
  <si>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</si>
  <si>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</si>
  <si>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</si>
  <si>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</si>
  <si>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</si>
  <si>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</si>
  <si>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</si>
  <si>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</si>
  <si>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</si>
  <si>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</si>
  <si>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</si>
  <si>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</si>
  <si>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</si>
  <si>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</si>
  <si>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</si>
  <si>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</si>
  <si>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</si>
  <si>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</si>
  <si>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</si>
  <si>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</si>
  <si>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</si>
  <si>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</si>
  <si>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</si>
  <si>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</si>
  <si>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</si>
  <si>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</si>
  <si>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</si>
  <si>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</si>
  <si>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</si>
  <si>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</si>
  <si>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</si>
  <si>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</si>
  <si>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</si>
  <si>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</si>
  <si>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</si>
  <si>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</si>
  <si>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</si>
  <si>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</si>
  <si>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</si>
  <si>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</si>
  <si>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</si>
  <si>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</si>
  <si>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</si>
  <si>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</si>
  <si>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</si>
  <si>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</si>
  <si>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</si>
  <si>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</si>
  <si>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</si>
  <si>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</si>
  <si>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</si>
  <si>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</si>
  <si>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</si>
  <si>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</si>
  <si>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</si>
  <si>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</si>
  <si>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</si>
  <si>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</si>
  <si>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</si>
  <si>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</si>
  <si>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</si>
  <si>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</si>
  <si>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</si>
  <si>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</si>
  <si>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</si>
  <si>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</si>
  <si>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</si>
  <si>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</si>
  <si>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</si>
  <si>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</si>
  <si>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</si>
  <si>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</si>
  <si>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</si>
  <si>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</si>
  <si>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</si>
  <si>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</si>
  <si>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</si>
  <si>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</si>
  <si>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</si>
  <si>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</si>
  <si>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</si>
  <si>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</si>
  <si>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</si>
  <si>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</si>
  <si>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</si>
  <si>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</si>
  <si>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</si>
  <si>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</si>
  <si>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</si>
  <si>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</si>
  <si>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</si>
  <si>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</si>
  <si>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</si>
  <si>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</si>
  <si>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</si>
  <si>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</si>
  <si>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</si>
  <si>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</si>
  <si>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</si>
  <si>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</si>
  <si>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</si>
  <si>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</si>
  <si>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</si>
  <si>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</si>
  <si>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</si>
  <si>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</si>
  <si>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</si>
  <si>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</si>
  <si>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</si>
  <si>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</si>
  <si>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</si>
  <si>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</si>
  <si>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</si>
  <si>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</si>
  <si>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</si>
  <si>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</si>
  <si>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</si>
  <si>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</si>
  <si>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</si>
  <si>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</si>
  <si>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</si>
  <si>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</si>
  <si>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</si>
  <si>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</si>
  <si>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</si>
  <si>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</si>
  <si>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</si>
  <si>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</si>
  <si>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</si>
  <si>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</si>
  <si>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</si>
  <si>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</si>
  <si>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</si>
  <si>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</si>
  <si>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</si>
  <si>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</si>
  <si>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</si>
  <si>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</si>
  <si>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</si>
  <si>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</si>
  <si>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</si>
  <si>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</si>
  <si>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</si>
  <si>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</si>
  <si>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</si>
  <si>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</si>
  <si>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</si>
  <si>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</si>
  <si>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</si>
  <si>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</si>
  <si>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</si>
  <si>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</si>
  <si>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</si>
  <si>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</si>
  <si>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</si>
  <si>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</si>
  <si>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</si>
  <si>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</si>
  <si>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</si>
  <si>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</si>
  <si>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</si>
  <si>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</si>
  <si>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</si>
  <si>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</si>
  <si>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</si>
  <si>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</si>
  <si>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</si>
  <si>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</si>
  <si>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</si>
  <si>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</si>
  <si>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</si>
  <si>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</si>
  <si>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</si>
  <si>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</si>
  <si>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</si>
  <si>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</si>
  <si>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</si>
  <si>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</si>
  <si>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</si>
  <si>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</si>
  <si>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</si>
  <si>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</si>
  <si>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</si>
  <si>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</si>
  <si>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</si>
  <si>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</si>
  <si>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</si>
  <si>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</si>
  <si>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</si>
  <si>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</si>
  <si>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</si>
  <si>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</si>
  <si>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</si>
  <si>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</si>
  <si>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</si>
  <si>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</si>
  <si>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</si>
  <si>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</si>
  <si>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</si>
  <si>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</si>
  <si>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</si>
  <si>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</si>
  <si>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</si>
  <si>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</si>
  <si>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</si>
  <si>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</si>
  <si>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</si>
  <si>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</si>
  <si>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</si>
  <si>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</si>
  <si>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</si>
  <si>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</si>
  <si>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</si>
  <si>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</si>
  <si>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</si>
  <si>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</si>
  <si>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</si>
  <si>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</si>
  <si>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</si>
  <si>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</si>
  <si>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</si>
  <si>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</si>
  <si>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</si>
  <si>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</si>
  <si>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</si>
  <si>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</si>
  <si>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</si>
  <si>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</si>
  <si>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</si>
  <si>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</si>
  <si>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</si>
  <si>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</si>
  <si>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</si>
  <si>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</si>
  <si>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</si>
  <si>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</si>
  <si>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</si>
  <si>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</si>
  <si>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</si>
  <si>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</si>
  <si>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</si>
  <si>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</si>
  <si>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</si>
  <si>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</si>
  <si>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</si>
  <si>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</si>
  <si>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</si>
  <si>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</si>
  <si>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</si>
  <si>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</si>
  <si>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</si>
  <si>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</si>
  <si>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</si>
  <si>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</si>
  <si>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</si>
  <si>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</si>
  <si>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</si>
  <si>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</si>
  <si>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</si>
  <si>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</si>
  <si>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</si>
  <si>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</si>
  <si>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</si>
  <si>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</si>
  <si>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</si>
  <si>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</si>
  <si>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</si>
  <si>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</si>
  <si>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</si>
  <si>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</si>
  <si>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</si>
  <si>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</si>
  <si>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</si>
  <si>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</si>
  <si>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</si>
  <si>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</si>
  <si>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</si>
  <si>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</si>
  <si>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</si>
  <si>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</si>
  <si>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</si>
  <si>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</si>
  <si>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</si>
  <si>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</si>
  <si>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</si>
  <si>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</si>
  <si>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</si>
  <si>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</si>
  <si>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</si>
  <si>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</si>
  <si>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</si>
  <si>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</si>
  <si>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</si>
  <si>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</si>
  <si>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</si>
  <si>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</si>
  <si>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</si>
  <si>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</si>
  <si>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</si>
  <si>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</si>
  <si>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</si>
  <si>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</si>
  <si>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</si>
  <si>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</si>
  <si>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</si>
  <si>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</si>
  <si>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</si>
  <si>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</si>
  <si>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</si>
  <si>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</si>
  <si>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</si>
  <si>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</si>
  <si>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</si>
  <si>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</si>
  <si>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</si>
  <si>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</si>
  <si>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</si>
  <si>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</si>
  <si>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</si>
  <si>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</si>
  <si>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</si>
  <si>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</si>
  <si>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</si>
  <si>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</si>
  <si>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</si>
  <si>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</si>
  <si>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</si>
  <si>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</si>
  <si>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</si>
  <si>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</si>
  <si>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</si>
  <si>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</si>
  <si>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</si>
  <si>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</si>
  <si>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</si>
  <si>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</si>
  <si>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</si>
  <si>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</si>
  <si>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</si>
  <si>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</si>
  <si>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</si>
  <si>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</si>
  <si>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</si>
  <si>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</si>
  <si>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</si>
  <si>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</si>
  <si>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</si>
  <si>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</si>
  <si>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</si>
  <si>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</si>
  <si>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</si>
  <si>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</si>
  <si>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</si>
  <si>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</si>
  <si>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</si>
  <si>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</si>
  <si>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</si>
  <si>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</si>
  <si>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</si>
  <si>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</si>
  <si>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</si>
  <si>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</si>
  <si>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</si>
  <si>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</si>
  <si>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</si>
  <si>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</si>
  <si>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</si>
  <si>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</si>
  <si>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</si>
  <si>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</si>
  <si>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</si>
  <si>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</si>
  <si>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</si>
  <si>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</si>
  <si>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</si>
  <si>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</si>
  <si>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</si>
  <si>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</si>
  <si>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</si>
  <si>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</si>
  <si>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</si>
  <si>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</si>
  <si>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</si>
  <si>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</si>
  <si>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</si>
  <si>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</si>
  <si>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</si>
  <si>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</si>
  <si>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</si>
  <si>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</si>
  <si>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</si>
  <si>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</si>
  <si>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</si>
  <si>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</si>
  <si>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</si>
  <si>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</si>
  <si>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</si>
  <si>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</si>
  <si>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</si>
  <si>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</si>
  <si>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</si>
  <si>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</si>
  <si>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</si>
  <si>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</si>
  <si>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</si>
  <si>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</si>
  <si>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</si>
  <si>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</si>
  <si>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</si>
  <si>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</si>
  <si>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</si>
  <si>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</si>
  <si>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</si>
  <si>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</si>
  <si>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</si>
  <si>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</si>
  <si>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</si>
  <si>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</si>
  <si>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</si>
  <si>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</si>
  <si>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</si>
  <si>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</si>
  <si>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</si>
  <si>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</si>
  <si>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</si>
  <si>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</si>
  <si>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</si>
  <si>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</si>
  <si>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</si>
  <si>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</si>
  <si>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</si>
  <si>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</si>
  <si>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</si>
  <si>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</si>
  <si>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</si>
  <si>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</si>
  <si>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</si>
  <si>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</si>
  <si>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</si>
  <si>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</si>
  <si>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</si>
  <si>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</si>
  <si>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</si>
  <si>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</si>
  <si>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</si>
  <si>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</si>
  <si>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</si>
  <si>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</si>
  <si>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</si>
  <si>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</si>
  <si>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</si>
  <si>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</si>
  <si>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</si>
  <si>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</si>
  <si>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</si>
  <si>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</si>
  <si>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</si>
  <si>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</si>
  <si>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</si>
  <si>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</si>
  <si>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</si>
  <si>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</si>
  <si>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</si>
  <si>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</si>
  <si>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</si>
  <si>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</si>
  <si>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</si>
  <si>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</si>
  <si>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</si>
  <si>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</si>
  <si>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</si>
  <si>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</si>
  <si>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</si>
  <si>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</si>
  <si>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</si>
  <si>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</si>
  <si>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</si>
  <si>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</si>
  <si>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</si>
  <si>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</si>
  <si>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</si>
  <si>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</si>
  <si>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</si>
  <si>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</si>
  <si>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</si>
  <si>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</si>
  <si>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</si>
  <si>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</si>
  <si>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</si>
  <si>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</si>
  <si>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</si>
  <si>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</si>
  <si>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</si>
  <si>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</si>
  <si>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</si>
  <si>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</si>
  <si>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</si>
  <si>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</si>
  <si>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</si>
  <si>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</si>
  <si>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</si>
  <si>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</si>
  <si>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</si>
  <si>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</si>
  <si>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</si>
  <si>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</si>
  <si>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</si>
  <si>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</si>
  <si>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</si>
  <si>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</si>
  <si>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</si>
  <si>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</si>
  <si>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</si>
  <si>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</si>
  <si>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</si>
  <si>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</si>
  <si>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</si>
  <si>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</si>
  <si>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</si>
  <si>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</si>
  <si>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</si>
  <si>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</si>
  <si>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</si>
  <si>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</si>
  <si>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</si>
  <si>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</si>
  <si>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</si>
  <si>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</si>
  <si>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</si>
  <si>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</si>
  <si>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</si>
  <si>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</si>
  <si>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</si>
  <si>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</si>
  <si>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</si>
  <si>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</si>
  <si>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</si>
  <si>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</si>
  <si>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</si>
  <si>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</si>
  <si>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</si>
  <si>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</si>
  <si>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</si>
  <si>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</si>
  <si>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</si>
  <si>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</si>
  <si>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</si>
  <si>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</si>
  <si>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</si>
  <si>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</si>
  <si>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</si>
  <si>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</si>
  <si>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</si>
  <si>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</si>
  <si>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</si>
  <si>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</si>
  <si>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</si>
  <si>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</si>
  <si>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</si>
  <si>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</si>
  <si>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</si>
  <si>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</si>
  <si>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</si>
  <si>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</si>
  <si>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</si>
  <si>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</si>
  <si>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</si>
  <si>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</si>
  <si>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</si>
  <si>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</si>
  <si>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</si>
  <si>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</si>
  <si>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</si>
  <si>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</si>
  <si>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</si>
  <si>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</si>
  <si>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</si>
  <si>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</si>
  <si>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</si>
  <si>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</si>
  <si>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</si>
  <si>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</si>
  <si>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</si>
  <si>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</si>
  <si>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</si>
  <si>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</si>
  <si>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</si>
  <si>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</si>
  <si>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</si>
  <si>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</si>
  <si>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</si>
  <si>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</si>
  <si>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</si>
  <si>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</si>
  <si>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</si>
  <si>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</si>
  <si>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</si>
  <si>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</si>
  <si>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</si>
  <si>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</si>
  <si>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</si>
  <si>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</si>
  <si>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</si>
  <si>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</si>
  <si>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</si>
  <si>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</si>
  <si>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</si>
  <si>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</si>
  <si>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</si>
  <si>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</si>
  <si>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</si>
  <si>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</si>
  <si>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</si>
  <si>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</si>
  <si>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</si>
  <si>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</si>
  <si>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</si>
  <si>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</si>
  <si>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</si>
  <si>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</si>
  <si>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</si>
  <si>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</si>
  <si>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</si>
  <si>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</si>
  <si>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</si>
  <si>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</si>
  <si>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</si>
  <si>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</si>
  <si>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</si>
  <si>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</si>
  <si>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</si>
  <si>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</si>
  <si>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</si>
  <si>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</si>
  <si>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</si>
  <si>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</si>
  <si>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</si>
  <si>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</si>
  <si>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</si>
  <si>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</si>
  <si>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</si>
  <si>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</si>
  <si>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</si>
  <si>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</si>
  <si>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</si>
  <si>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</si>
  <si>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</si>
  <si>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</si>
  <si>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</si>
  <si>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</si>
  <si>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</si>
  <si>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</si>
  <si>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</si>
  <si>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</si>
  <si>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</si>
  <si>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</si>
  <si>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</si>
  <si>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</si>
  <si>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</si>
  <si>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</si>
  <si>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</si>
  <si>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</si>
  <si>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</si>
  <si>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</si>
  <si>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</si>
  <si>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</si>
  <si>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</si>
  <si>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</si>
  <si>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</si>
  <si>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</si>
  <si>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</si>
  <si>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</si>
  <si>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</si>
  <si>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</si>
  <si>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</si>
  <si>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</si>
  <si>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</si>
  <si>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</si>
  <si>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</si>
  <si>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</si>
  <si>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</si>
  <si>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</si>
  <si>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</si>
  <si>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</si>
  <si>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</si>
  <si>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</si>
  <si>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</si>
  <si>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</si>
  <si>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</si>
  <si>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</si>
  <si>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</si>
  <si>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</si>
  <si>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</si>
  <si>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</si>
  <si>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</si>
  <si>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</si>
  <si>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</si>
  <si>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</si>
  <si>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</si>
  <si>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</si>
  <si>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</si>
  <si>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</si>
  <si>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</si>
  <si>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</si>
  <si>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</si>
  <si>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</si>
  <si>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</si>
  <si>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</si>
  <si>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</si>
  <si>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</si>
  <si>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</si>
  <si>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</si>
  <si>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</si>
  <si>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</si>
  <si>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</si>
  <si>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</si>
  <si>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</si>
  <si>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</si>
  <si>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</si>
  <si>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</si>
  <si>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</si>
  <si>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</si>
  <si>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</si>
  <si>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</si>
  <si>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</si>
  <si>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</si>
  <si>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</si>
  <si>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</si>
  <si>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</si>
  <si>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</si>
  <si>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</si>
  <si>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</si>
  <si>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</si>
  <si>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</si>
  <si>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</si>
  <si>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</si>
  <si>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</si>
  <si>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</si>
  <si>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</si>
  <si>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</si>
  <si>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</si>
  <si>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</si>
  <si>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</si>
  <si>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</si>
  <si>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</si>
  <si>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</si>
  <si>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</si>
  <si>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</si>
  <si>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</si>
  <si>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</si>
  <si>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</si>
  <si>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</si>
  <si>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</si>
  <si>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</si>
  <si>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</si>
  <si>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</si>
  <si>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</si>
  <si>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</si>
  <si>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</si>
  <si>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</si>
  <si>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</si>
  <si>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</si>
  <si>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</si>
  <si>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</si>
  <si>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</si>
  <si>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</si>
  <si>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</si>
  <si>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</si>
  <si>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</si>
  <si>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</si>
  <si>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</si>
  <si>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</si>
  <si>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</si>
  <si>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</si>
  <si>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</si>
  <si>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</si>
  <si>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</si>
  <si>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</si>
  <si>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</si>
  <si>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</si>
  <si>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</si>
  <si>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</si>
  <si>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</si>
  <si>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</si>
  <si>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</si>
  <si>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</si>
  <si>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</si>
  <si>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</si>
  <si>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</si>
  <si>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</si>
  <si>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</si>
  <si>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</si>
  <si>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</si>
  <si>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</si>
  <si>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</si>
  <si>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</si>
  <si>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</si>
  <si>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</si>
  <si>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</si>
  <si>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</si>
  <si>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</si>
  <si>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</si>
  <si>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</si>
  <si>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</si>
  <si>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</si>
  <si>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</si>
  <si>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</si>
  <si>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</si>
  <si>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</si>
  <si>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</si>
  <si>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</si>
  <si>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</si>
  <si>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</si>
  <si>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</si>
  <si>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</si>
  <si>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</si>
  <si>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</si>
  <si>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</si>
  <si>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</si>
  <si>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</si>
  <si>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</si>
  <si>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</si>
  <si>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</si>
  <si>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</si>
  <si>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</si>
  <si>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</si>
  <si>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</si>
  <si>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</si>
  <si>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</si>
  <si>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</si>
  <si>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</si>
  <si>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</si>
  <si>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</si>
  <si>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</si>
  <si>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</si>
  <si>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</si>
  <si>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</si>
  <si>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</si>
  <si>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</si>
  <si>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</si>
  <si>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</si>
  <si>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</si>
  <si>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</si>
  <si>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</si>
  <si>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</si>
  <si>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</si>
  <si>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</si>
  <si>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</si>
  <si>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</si>
  <si>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</si>
  <si>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</si>
  <si>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</si>
  <si>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</si>
  <si>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</si>
  <si>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</si>
  <si>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</si>
  <si>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</si>
  <si>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</si>
  <si>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</si>
  <si>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</si>
  <si>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</si>
  <si>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</si>
  <si>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</si>
  <si>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</si>
  <si>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</si>
  <si>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</si>
  <si>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</si>
  <si>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</si>
  <si>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</si>
  <si>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</si>
  <si>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</si>
  <si>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</si>
  <si>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</si>
  <si>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</si>
  <si>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</si>
  <si>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</si>
  <si>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</si>
  <si>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</si>
  <si>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</si>
  <si>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</si>
  <si>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</si>
  <si>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</si>
  <si>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</si>
  <si>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</si>
  <si>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</si>
  <si>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</si>
  <si>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</si>
  <si>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</si>
  <si>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</si>
  <si>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</si>
  <si>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</si>
  <si>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</si>
  <si>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</si>
  <si>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</si>
  <si>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</si>
  <si>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</si>
  <si>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</si>
  <si>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</si>
  <si>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</si>
  <si>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</si>
  <si>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</si>
  <si>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</si>
  <si>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</si>
  <si>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</si>
  <si>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</si>
  <si>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</si>
  <si>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</si>
  <si>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</si>
  <si>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</si>
  <si>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</si>
  <si>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</si>
  <si>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</si>
  <si>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</si>
  <si>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</si>
  <si>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</si>
  <si>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</si>
  <si>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</si>
  <si>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</si>
  <si>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</si>
  <si>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</si>
  <si>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</si>
  <si>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</si>
  <si>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</si>
  <si>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</si>
  <si>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</si>
  <si>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</si>
  <si>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</si>
  <si>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</si>
  <si>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</si>
  <si>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</si>
  <si>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</si>
  <si>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</si>
  <si>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</si>
  <si>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</si>
  <si>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</si>
  <si>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</si>
  <si>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</si>
  <si>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</si>
  <si>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</si>
  <si>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</si>
  <si>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</si>
  <si>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</si>
  <si>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</si>
  <si>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</si>
  <si>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</si>
  <si>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</si>
  <si>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</si>
  <si>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</si>
  <si>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</si>
  <si>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</si>
  <si>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</si>
  <si>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</si>
  <si>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</si>
  <si>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</si>
  <si>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</si>
  <si>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</si>
  <si>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</si>
  <si>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</si>
  <si>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</si>
  <si>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</si>
  <si>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</si>
  <si>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</si>
  <si>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</si>
  <si>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</si>
  <si>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</si>
  <si>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</si>
  <si>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</si>
  <si>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</si>
  <si>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</si>
  <si>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</si>
  <si>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</si>
  <si>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</si>
  <si>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</si>
  <si>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</si>
  <si>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</si>
  <si>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</si>
  <si>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</si>
  <si>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</si>
  <si>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</si>
  <si>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</si>
  <si>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</si>
  <si>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</si>
  <si>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</si>
  <si>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</si>
  <si>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</si>
  <si>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</si>
  <si>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</si>
  <si>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</si>
  <si>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</si>
  <si>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</si>
  <si>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</si>
  <si>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</si>
  <si>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</si>
  <si>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</si>
  <si>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</si>
  <si>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</si>
  <si>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</si>
  <si>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</si>
  <si>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</si>
  <si>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</si>
  <si>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</si>
  <si>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</si>
  <si>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</si>
  <si>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</si>
  <si>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</si>
  <si>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</si>
  <si>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</si>
  <si>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</si>
  <si>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</si>
  <si>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</si>
  <si>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</si>
  <si>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</si>
  <si>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</si>
  <si>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</si>
  <si>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</si>
  <si>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</si>
  <si>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</si>
  <si>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</si>
  <si>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</si>
  <si>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</si>
  <si>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</si>
  <si>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</si>
  <si>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</si>
  <si>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</si>
  <si>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</si>
  <si>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</si>
  <si>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</si>
  <si>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</si>
  <si>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</si>
  <si>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</si>
  <si>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</si>
  <si>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</si>
  <si>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</si>
  <si>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</si>
  <si>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</si>
  <si>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</si>
  <si>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</si>
  <si>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</si>
  <si>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</si>
  <si>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</si>
  <si>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</si>
  <si>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</si>
  <si>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</si>
  <si>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</si>
  <si>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</si>
  <si>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</si>
  <si>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</si>
  <si>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</si>
  <si>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</si>
  <si>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</si>
  <si>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</si>
  <si>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</si>
  <si>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</si>
  <si>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</si>
  <si>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</si>
  <si>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</si>
  <si>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</si>
  <si>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</si>
  <si>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</si>
  <si>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</si>
  <si>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</si>
  <si>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</si>
  <si>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</si>
  <si>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</si>
  <si>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</si>
  <si>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</si>
  <si>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</si>
  <si>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</si>
  <si>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</si>
  <si>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</si>
  <si>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</si>
  <si>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</si>
  <si>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</si>
  <si>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</si>
  <si>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</si>
  <si>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</si>
  <si>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</si>
  <si>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</si>
  <si>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</si>
  <si>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</si>
  <si>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</si>
  <si>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</si>
  <si>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</si>
  <si>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</si>
  <si>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</si>
  <si>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</si>
  <si>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</si>
  <si>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</si>
  <si>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</si>
  <si>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</si>
  <si>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</si>
  <si>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</si>
  <si>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</si>
  <si>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</si>
  <si>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</si>
  <si>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</si>
  <si>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</si>
  <si>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</si>
  <si>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</si>
  <si>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</si>
  <si>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</si>
  <si>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</si>
  <si>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</si>
  <si>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</si>
  <si>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</si>
  <si>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</si>
  <si>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</si>
  <si>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</si>
  <si>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</si>
  <si>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</si>
  <si>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</si>
  <si>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</si>
  <si>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</si>
  <si>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</si>
  <si>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</si>
  <si>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</si>
  <si>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</si>
  <si>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</si>
  <si>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</si>
  <si>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</si>
  <si>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</si>
  <si>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</si>
  <si>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</si>
  <si>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</si>
  <si>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</si>
  <si>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</si>
  <si>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</si>
  <si>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</si>
  <si>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</si>
  <si>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</si>
  <si>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</si>
  <si>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</si>
  <si>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</si>
  <si>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</si>
  <si>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</si>
  <si>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</si>
  <si>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</si>
  <si>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</si>
  <si>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</si>
  <si>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</si>
  <si>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</si>
  <si>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</si>
  <si>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</si>
  <si>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</si>
  <si>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</si>
  <si>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</si>
  <si>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</si>
  <si>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</si>
  <si>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</si>
  <si>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</si>
  <si>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</si>
  <si>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</si>
  <si>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</si>
  <si>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</si>
  <si>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</si>
  <si>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</si>
  <si>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</si>
  <si>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</si>
  <si>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</si>
  <si>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</si>
  <si>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</si>
  <si>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</si>
  <si>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</si>
  <si>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</si>
  <si>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</si>
  <si>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</si>
  <si>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</si>
  <si>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</si>
  <si>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</si>
  <si>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</si>
  <si>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</si>
  <si>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</si>
  <si>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</si>
  <si>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</si>
  <si>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</si>
  <si>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</si>
  <si>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</si>
  <si>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</si>
  <si>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</si>
  <si>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</si>
  <si>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</si>
  <si>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</si>
  <si>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</si>
  <si>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</si>
  <si>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</si>
  <si>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</si>
  <si>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</si>
  <si>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</si>
  <si>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</si>
  <si>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</si>
  <si>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</si>
  <si>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</si>
  <si>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</si>
  <si>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</si>
  <si>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</si>
  <si>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</si>
  <si>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</si>
  <si>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</si>
  <si>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</si>
  <si>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</si>
  <si>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</si>
  <si>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</si>
  <si>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</si>
  <si>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</si>
  <si>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</si>
  <si>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</si>
  <si>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</si>
  <si>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</si>
  <si>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</si>
  <si>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</si>
  <si>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</si>
  <si>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</si>
  <si>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</si>
  <si>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</si>
  <si>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</si>
  <si>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</si>
  <si>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</si>
  <si>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</si>
  <si>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</si>
  <si>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</si>
  <si>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</si>
  <si>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</si>
  <si>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</si>
  <si>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</si>
  <si>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</si>
  <si>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</si>
  <si>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</si>
  <si>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</si>
  <si>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</si>
  <si>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</si>
  <si>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</si>
  <si>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</si>
  <si>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</si>
  <si>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</si>
  <si>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</si>
  <si>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</si>
  <si>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</si>
  <si>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</si>
  <si>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</si>
  <si>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</si>
  <si>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</si>
  <si>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</si>
  <si>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</si>
  <si>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</si>
  <si>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</si>
  <si>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</si>
  <si>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</si>
  <si>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</si>
  <si>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</si>
  <si>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</si>
  <si>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</si>
  <si>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</si>
  <si>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</si>
  <si>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</si>
  <si>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</si>
  <si>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</si>
  <si>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</si>
  <si>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</si>
  <si>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</si>
  <si>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</si>
  <si>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</si>
  <si>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</si>
  <si>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</si>
  <si>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</si>
  <si>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</si>
  <si>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</si>
  <si>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</si>
  <si>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</si>
  <si>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</si>
  <si>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</si>
  <si>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</si>
  <si>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</si>
  <si>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</si>
  <si>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</si>
  <si>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</si>
  <si>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</si>
  <si>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</si>
  <si>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</si>
  <si>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</si>
  <si>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</si>
  <si>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</si>
  <si>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</si>
  <si>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</si>
  <si>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</si>
  <si>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</si>
  <si>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</si>
  <si>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</si>
  <si>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</si>
  <si>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</si>
  <si>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</si>
  <si>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</si>
  <si>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</si>
  <si>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</si>
  <si>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</si>
  <si>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</si>
  <si>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</si>
  <si>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</si>
  <si>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</si>
  <si>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</si>
  <si>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</si>
  <si>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</si>
  <si>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</si>
  <si>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</si>
  <si>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</si>
  <si>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</si>
  <si>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</si>
  <si>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</si>
  <si>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</si>
  <si>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</si>
  <si>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</si>
  <si>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</si>
  <si>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</si>
  <si>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</si>
  <si>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</si>
  <si>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</si>
  <si>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</si>
  <si>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</si>
  <si>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</si>
  <si>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</si>
  <si>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</si>
  <si>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</si>
  <si>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</si>
  <si>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</si>
  <si>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</si>
  <si>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</si>
  <si>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</si>
  <si>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</si>
  <si>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</si>
  <si>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</si>
  <si>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</si>
  <si>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</si>
  <si>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</si>
  <si>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</si>
  <si>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</si>
  <si>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</si>
  <si>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</si>
  <si>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</si>
  <si>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</si>
  <si>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</si>
  <si>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</si>
  <si>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</si>
  <si>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</si>
  <si>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</si>
  <si>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</si>
  <si>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</si>
  <si>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</si>
  <si>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</si>
  <si>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</si>
  <si>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</si>
  <si>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</si>
  <si>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</si>
  <si>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</si>
  <si>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</si>
  <si>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</si>
  <si>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</si>
  <si>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</si>
  <si>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</si>
  <si>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</si>
  <si>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</si>
  <si>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</si>
  <si>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</si>
  <si>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</si>
  <si>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</si>
  <si>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</si>
  <si>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</si>
  <si>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</si>
  <si>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</si>
  <si>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</si>
  <si>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</si>
  <si>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</si>
  <si>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</si>
  <si>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</si>
  <si>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</si>
  <si>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</si>
  <si>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</si>
  <si>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</si>
  <si>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</si>
  <si>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</si>
  <si>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</si>
  <si>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</si>
  <si>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</si>
  <si>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</si>
  <si>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</si>
  <si>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</si>
  <si>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</si>
  <si>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</si>
  <si>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</si>
  <si>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</si>
  <si>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</si>
  <si>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</si>
  <si>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</si>
  <si>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</si>
  <si>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</si>
  <si>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</si>
  <si>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</si>
  <si>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</si>
  <si>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</si>
  <si>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</si>
  <si>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</si>
  <si>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</si>
  <si>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</si>
  <si>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</si>
  <si>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</si>
  <si>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</si>
  <si>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</si>
  <si>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</si>
  <si>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</si>
  <si>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</si>
  <si>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</si>
  <si>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</si>
  <si>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</si>
  <si>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</si>
  <si>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</si>
  <si>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</si>
  <si>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</si>
  <si>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</si>
  <si>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</si>
  <si>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</si>
  <si>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</si>
  <si>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</si>
  <si>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</si>
  <si>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</si>
  <si>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</si>
  <si>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</si>
  <si>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</si>
  <si>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</si>
  <si>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</si>
  <si>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</si>
  <si>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</si>
  <si>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</si>
  <si>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</si>
  <si>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</si>
  <si>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</si>
  <si>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</si>
  <si>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</si>
  <si>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</si>
  <si>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</si>
  <si>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</si>
  <si>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</si>
  <si>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</si>
  <si>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</si>
  <si>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</si>
  <si>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</si>
  <si>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</si>
  <si>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</si>
  <si>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</si>
  <si>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</si>
  <si>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</si>
  <si>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</si>
  <si>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</si>
  <si>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</si>
  <si>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</si>
  <si>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</si>
  <si>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</si>
  <si>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</si>
  <si>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</si>
  <si>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</si>
  <si>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</si>
  <si>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</si>
  <si>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</si>
  <si>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</si>
  <si>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</si>
  <si>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</si>
  <si>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</si>
  <si>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</si>
  <si>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</si>
  <si>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</si>
  <si>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</si>
  <si>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</si>
  <si>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</si>
  <si>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</si>
  <si>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</si>
  <si>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</si>
  <si>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</si>
  <si>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</si>
  <si>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</si>
  <si>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</si>
  <si>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</si>
  <si>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</si>
  <si>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</si>
  <si>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</si>
  <si>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</si>
  <si>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</si>
  <si>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</si>
  <si>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</si>
  <si>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</si>
  <si>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</si>
  <si>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</si>
  <si>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</si>
  <si>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</si>
  <si>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</si>
  <si>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</si>
  <si>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</si>
  <si>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</si>
  <si>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</si>
  <si>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</si>
  <si>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</si>
  <si>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</si>
  <si>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</si>
  <si>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</si>
  <si>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</si>
  <si>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</si>
  <si>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</si>
  <si>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</si>
  <si>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</si>
  <si>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</si>
  <si>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</si>
  <si>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</si>
  <si>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</si>
  <si>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</si>
  <si>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</si>
  <si>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</si>
  <si>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</si>
  <si>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</si>
  <si>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</si>
  <si>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</si>
  <si>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</si>
  <si>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</si>
  <si>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</si>
  <si>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</si>
  <si>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</si>
  <si>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</si>
  <si>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</si>
  <si>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</si>
  <si>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</si>
  <si>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</si>
  <si>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</si>
  <si>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</si>
  <si>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</si>
  <si>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</si>
  <si>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</si>
  <si>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</si>
  <si>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</si>
  <si>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</si>
  <si>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</si>
  <si>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</si>
  <si>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</si>
  <si>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</si>
  <si>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</si>
  <si>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</si>
  <si>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</si>
  <si>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</si>
  <si>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</si>
  <si>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</si>
  <si>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</si>
  <si>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</si>
  <si>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</si>
  <si>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</si>
  <si>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</si>
  <si>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</si>
  <si>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</si>
  <si>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</si>
  <si>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</si>
  <si>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</si>
  <si>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</si>
  <si>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</si>
  <si>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</si>
  <si>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</si>
  <si>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</si>
  <si>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</si>
  <si>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</si>
  <si>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</si>
  <si>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</si>
  <si>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</si>
  <si>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</si>
  <si>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</si>
  <si>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</si>
  <si>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</si>
  <si>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</si>
  <si>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</si>
  <si>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</si>
  <si>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</si>
  <si>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</si>
  <si>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</si>
  <si>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</si>
  <si>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</si>
  <si>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</si>
  <si>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</si>
  <si>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</si>
  <si>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</si>
  <si>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</si>
  <si>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</si>
  <si>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</si>
  <si>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</si>
  <si>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</si>
  <si>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</si>
  <si>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</si>
  <si>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</si>
  <si>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</si>
  <si>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</si>
  <si>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</si>
  <si>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</si>
  <si>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</si>
  <si>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</si>
  <si>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</si>
  <si>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</si>
  <si>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</si>
  <si>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</si>
  <si>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</si>
  <si>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</si>
  <si>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</si>
  <si>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</si>
  <si>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</si>
  <si>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</si>
  <si>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</si>
  <si>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</si>
  <si>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</si>
  <si>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</si>
  <si>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</si>
  <si>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</si>
  <si>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</si>
  <si>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</si>
  <si>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</si>
  <si>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</si>
  <si>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</si>
  <si>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</si>
  <si>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</si>
  <si>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</si>
  <si>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</si>
  <si>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</si>
  <si>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</si>
  <si>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</si>
  <si>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</si>
  <si>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</si>
  <si>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</si>
  <si>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</si>
  <si>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</si>
  <si>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</si>
  <si>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</si>
  <si>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</si>
  <si>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</si>
  <si>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</si>
  <si>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</si>
  <si>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</si>
  <si>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</si>
  <si>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</si>
  <si>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</si>
  <si>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</si>
  <si>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</si>
  <si>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</si>
  <si>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</si>
  <si>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</si>
  <si>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</si>
  <si>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</si>
  <si>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</si>
  <si>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</si>
  <si>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</si>
  <si>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</si>
  <si>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</si>
  <si>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</si>
  <si>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</si>
  <si>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</si>
  <si>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</si>
  <si>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</si>
  <si>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</si>
  <si>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</si>
  <si>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</si>
  <si>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</si>
  <si>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</si>
  <si>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</si>
  <si>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</si>
  <si>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</si>
  <si>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</si>
  <si>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</si>
  <si>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</si>
  <si>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</si>
  <si>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</si>
  <si>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</si>
  <si>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</si>
  <si>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</si>
  <si>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</si>
  <si>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</si>
  <si>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</si>
  <si>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</si>
  <si>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</si>
  <si>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</si>
  <si>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</si>
  <si>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</si>
  <si>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</si>
  <si>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</si>
  <si>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</si>
  <si>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</si>
  <si>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</si>
  <si>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</si>
  <si>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</si>
  <si>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</si>
  <si>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</si>
  <si>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</si>
  <si>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</si>
  <si>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</si>
  <si>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</si>
  <si>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</si>
  <si>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</si>
  <si>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</si>
  <si>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</si>
  <si>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</si>
  <si>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</si>
  <si>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</si>
  <si>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</si>
  <si>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</si>
  <si>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</si>
  <si>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</si>
  <si>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</si>
  <si>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</si>
  <si>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</si>
  <si>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</si>
  <si>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</si>
  <si>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</si>
  <si>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</si>
  <si>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</si>
  <si>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</si>
  <si>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</si>
  <si>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</si>
  <si>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</si>
  <si>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</si>
  <si>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</si>
  <si>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</si>
  <si>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</si>
  <si>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</si>
  <si>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</si>
  <si>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</si>
  <si>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</si>
  <si>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</si>
  <si>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</si>
  <si>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</si>
  <si>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</si>
  <si>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</si>
  <si>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</si>
  <si>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</si>
  <si>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</si>
  <si>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</si>
  <si>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</si>
  <si>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</si>
  <si>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</si>
  <si>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</si>
  <si>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</si>
  <si>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</si>
  <si>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</si>
  <si>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</si>
  <si>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</si>
  <si>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</si>
  <si>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</si>
  <si>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</si>
  <si>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</si>
  <si>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</si>
  <si>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</si>
  <si>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</si>
  <si>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</si>
  <si>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</si>
  <si>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</si>
  <si>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</si>
  <si>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</si>
  <si>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</si>
  <si>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</si>
  <si>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</si>
  <si>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</si>
  <si>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</si>
  <si>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</si>
  <si>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</si>
  <si>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</si>
  <si>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</si>
  <si>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</si>
  <si>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</si>
  <si>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</si>
  <si>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</si>
  <si>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</si>
  <si>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</si>
  <si>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</si>
  <si>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</si>
  <si>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</si>
  <si>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</si>
  <si>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</si>
  <si>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</si>
  <si>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</si>
  <si>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</si>
  <si>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</si>
  <si>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</si>
  <si>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</si>
  <si>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</si>
  <si>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</si>
  <si>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</si>
  <si>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</si>
  <si>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</si>
  <si>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</si>
  <si>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</si>
  <si>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</si>
  <si>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</si>
  <si>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</si>
  <si>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</si>
  <si>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</si>
  <si>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</si>
  <si>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</si>
  <si>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</si>
  <si>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</si>
  <si>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</si>
  <si>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</si>
  <si>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</si>
  <si>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</si>
  <si>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</si>
  <si>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</si>
  <si>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</si>
  <si>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</si>
  <si>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</si>
  <si>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</si>
  <si>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</si>
  <si>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</si>
  <si>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</si>
  <si>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</si>
  <si>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</si>
  <si>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</si>
  <si>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</si>
  <si>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</si>
  <si>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</si>
  <si>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</si>
  <si>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</si>
  <si>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</si>
  <si>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</si>
  <si>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</si>
  <si>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</si>
  <si>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</si>
  <si>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</si>
  <si>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</si>
  <si>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</si>
  <si>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</si>
  <si>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</si>
  <si>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</si>
  <si>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</si>
  <si>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</si>
  <si>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</si>
  <si>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</si>
  <si>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</si>
  <si>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</si>
  <si>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</si>
  <si>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</si>
  <si>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</si>
  <si>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</si>
  <si>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</si>
  <si>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</si>
  <si>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</si>
  <si>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</si>
  <si>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</si>
  <si>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</si>
  <si>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</si>
  <si>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</si>
  <si>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</si>
  <si>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</si>
  <si>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</si>
  <si>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</si>
  <si>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</si>
  <si>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</si>
  <si>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</si>
  <si>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</si>
  <si>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</si>
  <si>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</si>
  <si>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</si>
  <si>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</si>
  <si>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</si>
  <si>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</si>
  <si>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</si>
  <si>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</si>
  <si>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</si>
  <si>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</si>
  <si>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</si>
  <si>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</si>
  <si>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</si>
  <si>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</si>
  <si>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</si>
  <si>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</si>
  <si>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</si>
  <si>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</si>
  <si>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</si>
  <si>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</si>
  <si>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</si>
  <si>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</si>
  <si>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</si>
  <si>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</si>
  <si>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</si>
  <si>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</si>
  <si>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</si>
  <si>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</si>
  <si>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</si>
  <si>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</si>
  <si>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</si>
  <si>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</si>
  <si>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</si>
  <si>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</si>
  <si>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</si>
  <si>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</si>
  <si>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</si>
  <si>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</si>
  <si>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</si>
  <si>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</si>
  <si>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</si>
  <si>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</si>
  <si>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</si>
  <si>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</si>
  <si>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</si>
  <si>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</si>
  <si>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</si>
  <si>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</si>
  <si>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</si>
  <si>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</si>
  <si>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</si>
  <si>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</si>
  <si>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</si>
  <si>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</si>
  <si>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</si>
  <si>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</si>
  <si>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</si>
  <si>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</si>
  <si>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</si>
  <si>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</si>
  <si>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</si>
  <si>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</si>
  <si>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</si>
  <si>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</si>
  <si>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</si>
  <si>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</si>
  <si>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</si>
  <si>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</si>
  <si>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</si>
  <si>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</si>
  <si>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</si>
  <si>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</si>
  <si>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</si>
  <si>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</si>
  <si>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</si>
  <si>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</si>
  <si>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</si>
  <si>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</si>
  <si>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</si>
  <si>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</si>
  <si>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</si>
  <si>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</si>
  <si>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</si>
  <si>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</si>
  <si>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</si>
  <si>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</si>
  <si>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</si>
  <si>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</si>
  <si>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</si>
  <si>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</si>
  <si>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</si>
  <si>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</si>
  <si>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</si>
  <si>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</si>
  <si>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</si>
  <si>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</si>
  <si>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</si>
  <si>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</si>
  <si>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</si>
  <si>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</si>
  <si>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</si>
  <si>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</si>
  <si>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</si>
  <si>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</si>
  <si>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</si>
  <si>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</si>
  <si>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</si>
  <si>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</si>
  <si>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</si>
  <si>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</si>
  <si>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</si>
  <si>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</si>
  <si>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</si>
  <si>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</si>
  <si>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</si>
  <si>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</si>
  <si>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</si>
  <si>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</si>
  <si>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</si>
  <si>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</si>
  <si>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</si>
  <si>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</si>
  <si>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</si>
  <si>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</si>
  <si>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</si>
  <si>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</si>
  <si>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</si>
  <si>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</si>
  <si>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</si>
  <si>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</si>
  <si>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</si>
  <si>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</si>
  <si>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</si>
  <si>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</si>
  <si>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</si>
  <si>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</si>
  <si>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</si>
  <si>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</si>
  <si>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</si>
  <si>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</si>
  <si>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</si>
  <si>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</si>
  <si>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</si>
  <si>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</si>
  <si>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</si>
  <si>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</si>
  <si>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</si>
  <si>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</si>
  <si>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</si>
  <si>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</si>
  <si>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</si>
  <si>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</si>
  <si>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</si>
  <si>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</si>
  <si>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</si>
  <si>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</si>
  <si>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</si>
  <si>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</si>
  <si>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</si>
  <si>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</si>
  <si>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</si>
  <si>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</si>
  <si>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</si>
  <si>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</si>
  <si>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</si>
  <si>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</si>
  <si>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</si>
  <si>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</si>
  <si>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</si>
  <si>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</si>
  <si>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</si>
  <si>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</si>
  <si>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</si>
  <si>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</si>
  <si>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</si>
  <si>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</si>
  <si>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</si>
  <si>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</si>
  <si>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</si>
  <si>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</si>
  <si>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</si>
  <si>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</si>
  <si>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</si>
  <si>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</si>
  <si>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</si>
  <si>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</si>
  <si>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</si>
  <si>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</si>
  <si>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</si>
  <si>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</si>
  <si>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</si>
  <si>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</si>
  <si>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</si>
  <si>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</si>
  <si>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</si>
  <si>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</si>
  <si>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</si>
  <si>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</si>
  <si>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</si>
  <si>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</si>
  <si>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</si>
  <si>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</si>
  <si>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</si>
  <si>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</si>
  <si>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</si>
  <si>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</si>
  <si>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</si>
  <si>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</si>
  <si>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</si>
  <si>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</si>
  <si>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</si>
  <si>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</si>
  <si>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</si>
  <si>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</si>
  <si>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</si>
  <si>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</si>
  <si>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</si>
  <si>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</si>
  <si>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</si>
  <si>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</si>
  <si>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</si>
  <si>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</si>
  <si>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</si>
  <si>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</si>
  <si>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</si>
  <si>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</si>
  <si>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</si>
  <si>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</si>
  <si>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</si>
  <si>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</si>
  <si>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</si>
  <si>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</si>
  <si>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</si>
  <si>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</si>
  <si>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</si>
  <si>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</si>
  <si>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</si>
  <si>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</si>
  <si>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</si>
  <si>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</si>
  <si>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</si>
  <si>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</si>
  <si>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</si>
  <si>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</si>
  <si>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</si>
  <si>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</si>
  <si>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</si>
  <si>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</si>
  <si>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</si>
  <si>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</si>
  <si>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</si>
  <si>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</si>
  <si>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</si>
  <si>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</si>
  <si>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</si>
  <si>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</si>
  <si>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</si>
  <si>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</si>
  <si>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</si>
  <si>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</si>
  <si>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</si>
  <si>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</si>
  <si>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</si>
  <si>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</si>
  <si>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</si>
  <si>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</si>
  <si>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</si>
  <si>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</si>
  <si>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</si>
  <si>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</si>
  <si>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</si>
  <si>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</si>
  <si>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</si>
  <si>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</si>
  <si>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</si>
  <si>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PCM-20251113-00001222</t>
  </si>
  <si>
    <t>ETA 60min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</si>
  <si>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</si>
  <si>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</si>
  <si>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</si>
  <si>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</si>
  <si>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</si>
  <si>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</si>
  <si>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</si>
  <si>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</si>
  <si>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</si>
  <si>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</si>
  <si>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</si>
  <si>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</si>
  <si>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</si>
  <si>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</si>
  <si>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</si>
  <si>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</si>
  <si>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</si>
  <si>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</si>
  <si>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</si>
  <si>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</si>
  <si>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</si>
  <si>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</si>
  <si>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</si>
  <si>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</si>
  <si>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</si>
  <si>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</si>
  <si>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</si>
  <si>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</si>
  <si>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</si>
  <si>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</si>
  <si>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</si>
  <si>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</si>
  <si>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</si>
  <si>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</si>
  <si>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</si>
  <si>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</si>
  <si>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</si>
  <si>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</si>
  <si>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</si>
  <si>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</si>
  <si>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</si>
  <si>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</si>
  <si>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</si>
  <si>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</si>
  <si>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</si>
  <si>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</si>
  <si>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</si>
  <si>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</si>
  <si>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</si>
  <si>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</si>
  <si>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</si>
  <si>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</si>
  <si>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</si>
  <si>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</si>
  <si>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</si>
  <si>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</si>
  <si>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</si>
  <si>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</si>
  <si>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</si>
  <si>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</si>
  <si>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</si>
  <si>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</si>
  <si>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</si>
  <si>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</si>
  <si>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</si>
  <si>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</si>
  <si>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</si>
  <si>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</si>
  <si>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</si>
  <si>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</si>
  <si>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</si>
  <si>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</si>
  <si>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</si>
  <si>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</si>
  <si>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</si>
  <si>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</si>
  <si>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</si>
  <si>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</si>
  <si>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</si>
  <si>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</si>
  <si>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</si>
  <si>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</si>
  <si>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</si>
  <si>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</si>
  <si>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PCM-20251113-00001280</t>
  </si>
  <si>
    <t xml:space="preserve">Team on way Face Traffic Jam ETA 45Min </t>
  </si>
  <si>
    <t>PCM-20251113-00001372</t>
  </si>
  <si>
    <t>Restored by PG</t>
  </si>
  <si>
    <t xml:space="preserve"> PCM-20250215-00000830 </t>
  </si>
  <si>
    <t>LTE site still down and  site located in aramco area access issue need special permission</t>
  </si>
  <si>
    <t>PCM-20251113-00000469</t>
  </si>
  <si>
    <t>Sceco unpaid bill, neighbor not allow connected pg due to noise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</si>
  <si>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</si>
  <si>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</si>
  <si>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</si>
  <si>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</si>
  <si>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</si>
  <si>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</si>
  <si>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</si>
  <si>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</si>
  <si>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PCM-20251113-00001316</t>
  </si>
  <si>
    <t xml:space="preserve">ETA 40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</si>
</sst>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1" totalsRowShown="0" headerRowDxfId="174" dataDxfId="173" headerRowBorderDxfId="171" tableBorderDxfId="172" totalsRowBorderDxfId="170">
  <autoFilter ref="A1:L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5" totalsRowShown="0" headerRowDxfId="157" dataDxfId="156" headerRowBorderDxfId="154" tableBorderDxfId="155" totalsRowBorderDxfId="153">
  <autoFilter ref="A1:CJ5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1" totalsRowShown="0" headerRowDxfId="64" dataDxfId="63" headerRowBorderDxfId="61" tableBorderDxfId="62">
  <autoFilter ref="A1:L10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0" totalsRowShown="0" headerRowDxfId="48" dataDxfId="47" headerRowBorderDxfId="45" tableBorderDxfId="46" totalsRowBorderDxfId="44">
  <autoFilter ref="A1:L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1" totalsRowShown="0" headerRowDxfId="31" dataDxfId="30" headerRowBorderDxfId="28" tableBorderDxfId="29">
  <autoFilter ref="A1:L22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7" totalsRowShown="0" headerRowDxfId="15" dataDxfId="14" headerRowBorderDxfId="12" tableBorderDxfId="13">
  <autoFilter ref="A1:L13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1"/>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311.73592337963055</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13274</v>
      </c>
      <c r="E3" s="63" t="s">
        <v>39021</v>
      </c>
      <c r="F3" s="111">
        <v>45974.624143518522</v>
      </c>
      <c r="G3" s="112">
        <f t="shared" ref="G3:G19" ca="1" si="0">IFERROR(NOW()-F3,"")</f>
        <v>6.0205787034647074E-2</v>
      </c>
      <c r="H3" s="111">
        <v>45974.619270833333</v>
      </c>
      <c r="I3" s="109" t="str">
        <f>IFERROR(VLOOKUP(D3,DB!A:F,6,0),"")</f>
        <v>SCECO</v>
      </c>
      <c r="J3" s="109" t="str">
        <f>IFERROR(VLOOKUP(D3,DB!A:G,7,0),"")</f>
        <v>Dead</v>
      </c>
      <c r="K3" s="113" t="s">
        <v>39024</v>
      </c>
      <c r="L3" s="114" t="str">
        <f>IFERROR(VLOOKUP(D3,DB!A:I,9,0),"")</f>
        <v>Latis</v>
      </c>
    </row>
    <row r="4" spans="1:15" ht="15" customHeight="1">
      <c r="A4" s="108"/>
      <c r="B4" s="109" t="str">
        <f>IFERROR(VLOOKUP(D4,DB!A:K,11,0),"")</f>
        <v/>
      </c>
      <c r="C4" s="109"/>
      <c r="D4" s="109"/>
      <c r="E4" s="110"/>
      <c r="F4" s="111"/>
      <c r="G4" s="112">
        <f t="shared" ca="1" si="0"/>
        <v>45974.684349305557</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45974.684349305557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45974.684349305557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45974.684349305557</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45974.684349305557</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45974.684349305557</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45974.684349305557</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45974.684349305557</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45974.684349305557</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45974.684349305557</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45974.684349305557</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45974.684349305557</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45974.684349305557</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45974.684349305557</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45974.684349305557</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45974.684349305557</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ref="G20:G51" ca="1" si="1">IFERROR(NOW()-F20,"")</f>
        <v>45974.684349305557</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45974.684349305557</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45974.684349305557</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45974.684349305557</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45974.684349305557</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45974.684349305557</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45974.684349305557</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45974.684349305557</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45974.684349305557</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45974.684349305557</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45974.684349305557</v>
      </c>
      <c r="H30" s="111"/>
      <c r="I30" s="109" t="str">
        <f>IFERROR(VLOOKUP(D30,DB!A:F,6,0),"")</f>
        <v/>
      </c>
      <c r="J30" s="109" t="str">
        <f>IFERROR(VLOOKUP(D30,DB!A:G,7,0),"")</f>
        <v/>
      </c>
      <c r="K30" s="113"/>
      <c r="L30" s="114" t="str">
        <f>IFERROR(VLOOKUP(D30,DB!A:I,9,0),"")</f>
        <v/>
      </c>
    </row>
    <row r="31" spans="1:12" ht="15" customHeight="1">
      <c r="A31" s="117"/>
      <c r="B31" s="118" t="str">
        <f>IFERROR(VLOOKUP(D31,DB!A:K,11,0),"")</f>
        <v/>
      </c>
      <c r="C31" s="118"/>
      <c r="D31" s="118"/>
      <c r="E31" s="119"/>
      <c r="F31" s="120"/>
      <c r="G31" s="121">
        <f t="shared" ca="1" si="1"/>
        <v>45974.684349305557</v>
      </c>
      <c r="H31" s="120"/>
      <c r="I31" s="118" t="str">
        <f>IFERROR(VLOOKUP(D31,DB!A:F,6,0),"")</f>
        <v/>
      </c>
      <c r="J31" s="118" t="str">
        <f>IFERROR(VLOOKUP(D31,DB!A:G,7,0),"")</f>
        <v/>
      </c>
      <c r="K31" s="122"/>
      <c r="L31" s="123" t="str">
        <f>IFERROR(VLOOKUP(D31,DB!A:I,9,0),"")</f>
        <v/>
      </c>
    </row>
    <row r="32" spans="1:12" ht="15" customHeight="1">
      <c r="A32" s="150"/>
      <c r="B32" s="151" t="str">
        <f>IFERROR(VLOOKUP(D32,DB!A:K,11,0),"")</f>
        <v/>
      </c>
      <c r="C32" s="151"/>
      <c r="D32" s="151"/>
      <c r="E32" s="152"/>
      <c r="F32" s="149"/>
      <c r="G32" s="153">
        <f ca="1">IFERROR(NOW()-F32,"")</f>
        <v>45974.684349305557</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45974.684349305557</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45974.684349305557</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45974.684349305557</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45974.684349305557</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45974.684349305557</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45974.684349305557</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45974.684349305557</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45974.684349305557</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45974.684349305557</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45974.684349305557</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45974.684349305557</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45974.684349305557</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45974.684349305557</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45974.684349305557</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45974.684349305557</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45974.684349305557</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45974.684349305557</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45974.684349305557</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45974.684349305557</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45974.684349305557</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45974.684349305557</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45974.684349305557</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45974.684349305557</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45974.684349305557</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45974.684349305557</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45974.684349305557</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45974.684349305557</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45974.684349305557</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45974.684349305557</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45974.684349305557</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45974.684349305557</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45974.684349305557</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45974.684349305557</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45974.684349305557</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45974.684349305557</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45974.684349305557</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45974.684349305557</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45974.684349305557</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45974.684349305557</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45974.684349305557</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45974.684349305557</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45974.684349305557</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45974.684349305557</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45974.684349305557</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45974.684349305557</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45974.684349305557</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45974.684349305557</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45974.684349305557</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45974.684349305557</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45974.684349305557</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45974.684349305557</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45974.684349305557</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45974.684349305557</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45974.684349305557</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45974.684349305557</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45974.684349305557</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45974.684349305557</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45974.684349305557</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45974.684349305557</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45974.684349305557</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45974.684349305557</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45974.684349305557</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45974.684349305557</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45974.684349305557</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45974.684349305557</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45974.684349305557</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45974.684349305557</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45974.684349305557</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45974.684349305557</v>
      </c>
      <c r="H101" s="149"/>
      <c r="I101" s="151" t="str">
        <f>IFERROR(VLOOKUP(D101,DB!A:F,6,0),"")</f>
        <v/>
      </c>
      <c r="J101" s="151" t="str">
        <f>IFERROR(VLOOKUP(D101,DB!A:G,7,0),"")</f>
        <v/>
      </c>
      <c r="K101" s="154"/>
      <c r="L101" s="155" t="str">
        <f>IFERROR(VLOOKUP(D101,DB!A:I,9,0),"")</f>
        <v/>
      </c>
    </row>
    <row r="102" spans="1:12" ht="15" customHeight="1">
      <c r="A102" s="150"/>
      <c r="B102" s="151" t="str">
        <f>IFERROR(VLOOKUP(D102,DB!A:K,11,0),"")</f>
        <v/>
      </c>
      <c r="C102" s="151"/>
      <c r="D102" s="151"/>
      <c r="E102" s="152"/>
      <c r="F102" s="149"/>
      <c r="G102" s="153">
        <f ca="1">IFERROR(NOW()-F102,"")</f>
        <v>45974.684349305557</v>
      </c>
      <c r="H102" s="149"/>
      <c r="I102" s="151" t="str">
        <f>IFERROR(VLOOKUP(D102,DB!A:F,6,0),"")</f>
        <v/>
      </c>
      <c r="J102" s="151" t="str">
        <f>IFERROR(VLOOKUP(D102,DB!A:G,7,0),"")</f>
        <v/>
      </c>
      <c r="K102" s="154"/>
      <c r="L102" s="155" t="str">
        <f>IFERROR(VLOOKUP(D102,DB!A:I,9,0),"")</f>
        <v/>
      </c>
    </row>
    <row r="103" spans="1:12" ht="15" customHeight="1">
      <c r="A103" s="150"/>
      <c r="B103" s="151" t="str">
        <f>IFERROR(VLOOKUP(D103,DB!A:K,11,0),"")</f>
        <v/>
      </c>
      <c r="C103" s="151"/>
      <c r="D103" s="151"/>
      <c r="E103" s="152"/>
      <c r="F103" s="149"/>
      <c r="G103" s="153">
        <f ca="1">IFERROR(NOW()-F103,"")</f>
        <v>45974.684349305557</v>
      </c>
      <c r="H103" s="149"/>
      <c r="I103" s="151" t="str">
        <f>IFERROR(VLOOKUP(D103,DB!A:F,6,0),"")</f>
        <v/>
      </c>
      <c r="J103" s="151" t="str">
        <f>IFERROR(VLOOKUP(D103,DB!A:G,7,0),"")</f>
        <v/>
      </c>
      <c r="K103" s="154"/>
      <c r="L103" s="155" t="str">
        <f>IFERROR(VLOOKUP(D103,DB!A:I,9,0),"")</f>
        <v/>
      </c>
    </row>
    <row r="104" spans="1:12" ht="15" customHeight="1">
      <c r="A104" s="150"/>
      <c r="B104" s="151" t="str">
        <f>IFERROR(VLOOKUP(D104,DB!A:K,11,0),"")</f>
        <v/>
      </c>
      <c r="C104" s="151"/>
      <c r="D104" s="151"/>
      <c r="E104" s="152"/>
      <c r="F104" s="149"/>
      <c r="G104" s="153">
        <f ca="1">IFERROR(NOW()-F104,"")</f>
        <v>45974.684349305557</v>
      </c>
      <c r="H104" s="149"/>
      <c r="I104" s="151" t="str">
        <f>IFERROR(VLOOKUP(D104,DB!A:F,6,0),"")</f>
        <v/>
      </c>
      <c r="J104" s="151" t="str">
        <f>IFERROR(VLOOKUP(D104,DB!A:G,7,0),"")</f>
        <v/>
      </c>
      <c r="K104" s="154"/>
      <c r="L104" s="155" t="str">
        <f>IFERROR(VLOOKUP(D104,DB!A:I,9,0),"")</f>
        <v/>
      </c>
    </row>
    <row r="105" spans="1:12" ht="15" customHeight="1">
      <c r="A105" s="150"/>
      <c r="B105" s="151" t="str">
        <f>IFERROR(VLOOKUP(D105,DB!A:K,11,0),"")</f>
        <v/>
      </c>
      <c r="C105" s="151"/>
      <c r="D105" s="151"/>
      <c r="E105" s="152"/>
      <c r="F105" s="149"/>
      <c r="G105" s="153">
        <f ca="1">IFERROR(NOW()-F105,"")</f>
        <v>45974.684349305557</v>
      </c>
      <c r="H105" s="149"/>
      <c r="I105" s="151" t="str">
        <f>IFERROR(VLOOKUP(D105,DB!A:F,6,0),"")</f>
        <v/>
      </c>
      <c r="J105" s="151" t="str">
        <f>IFERROR(VLOOKUP(D105,DB!A:G,7,0),"")</f>
        <v/>
      </c>
      <c r="K105" s="154"/>
      <c r="L105" s="155" t="str">
        <f>IFERROR(VLOOKUP(D105,DB!A:I,9,0),"")</f>
        <v/>
      </c>
    </row>
    <row r="106" spans="1:12" ht="15" customHeight="1">
      <c r="A106" s="150"/>
      <c r="B106" s="151" t="str">
        <f>IFERROR(VLOOKUP(D106,DB!A:K,11,0),"")</f>
        <v/>
      </c>
      <c r="C106" s="151"/>
      <c r="D106" s="151"/>
      <c r="E106" s="152"/>
      <c r="F106" s="149"/>
      <c r="G106" s="153">
        <f ca="1">IFERROR(NOW()-F106,"")</f>
        <v>45974.684349305557</v>
      </c>
      <c r="H106" s="149"/>
      <c r="I106" s="151" t="str">
        <f>IFERROR(VLOOKUP(D106,DB!A:F,6,0),"")</f>
        <v/>
      </c>
      <c r="J106" s="151" t="str">
        <f>IFERROR(VLOOKUP(D106,DB!A:G,7,0),"")</f>
        <v/>
      </c>
      <c r="K106" s="154"/>
      <c r="L106" s="155" t="str">
        <f>IFERROR(VLOOKUP(D106,DB!A:I,9,0),"")</f>
        <v/>
      </c>
    </row>
    <row r="107" spans="1:12" ht="15" customHeight="1">
      <c r="A107" s="150"/>
      <c r="B107" s="151" t="str">
        <f>IFERROR(VLOOKUP(D107,DB!A:K,11,0),"")</f>
        <v/>
      </c>
      <c r="C107" s="151"/>
      <c r="D107" s="151"/>
      <c r="E107" s="152"/>
      <c r="F107" s="149"/>
      <c r="G107" s="153">
        <f ca="1">IFERROR(NOW()-F107,"")</f>
        <v>45974.684349305557</v>
      </c>
      <c r="H107" s="149"/>
      <c r="I107" s="151" t="str">
        <f>IFERROR(VLOOKUP(D107,DB!A:F,6,0),"")</f>
        <v/>
      </c>
      <c r="J107" s="151" t="str">
        <f>IFERROR(VLOOKUP(D107,DB!A:G,7,0),"")</f>
        <v/>
      </c>
      <c r="K107" s="154"/>
      <c r="L107" s="155" t="str">
        <f>IFERROR(VLOOKUP(D107,DB!A:I,9,0),"")</f>
        <v/>
      </c>
    </row>
    <row r="108" spans="1:12" ht="15" customHeight="1">
      <c r="A108" s="150"/>
      <c r="B108" s="151" t="str">
        <f>IFERROR(VLOOKUP(D108,DB!A:K,11,0),"")</f>
        <v/>
      </c>
      <c r="C108" s="151"/>
      <c r="D108" s="151"/>
      <c r="E108" s="152"/>
      <c r="F108" s="149"/>
      <c r="G108" s="153">
        <f ca="1">IFERROR(NOW()-F108,"")</f>
        <v>45974.684349305557</v>
      </c>
      <c r="H108" s="149"/>
      <c r="I108" s="151" t="str">
        <f>IFERROR(VLOOKUP(D108,DB!A:F,6,0),"")</f>
        <v/>
      </c>
      <c r="J108" s="151" t="str">
        <f>IFERROR(VLOOKUP(D108,DB!A:G,7,0),"")</f>
        <v/>
      </c>
      <c r="K108" s="154"/>
      <c r="L108" s="155" t="str">
        <f>IFERROR(VLOOKUP(D108,DB!A:I,9,0),"")</f>
        <v/>
      </c>
    </row>
    <row r="109" spans="1:12" ht="15" customHeight="1">
      <c r="A109" s="150"/>
      <c r="B109" s="151" t="str">
        <f>IFERROR(VLOOKUP(D109,DB!A:K,11,0),"")</f>
        <v/>
      </c>
      <c r="C109" s="151"/>
      <c r="D109" s="151"/>
      <c r="E109" s="152"/>
      <c r="F109" s="149"/>
      <c r="G109" s="153">
        <f ca="1">IFERROR(NOW()-F109,"")</f>
        <v>45974.684349305557</v>
      </c>
      <c r="H109" s="149"/>
      <c r="I109" s="151" t="str">
        <f>IFERROR(VLOOKUP(D109,DB!A:F,6,0),"")</f>
        <v/>
      </c>
      <c r="J109" s="151" t="str">
        <f>IFERROR(VLOOKUP(D109,DB!A:G,7,0),"")</f>
        <v/>
      </c>
      <c r="K109" s="154"/>
      <c r="L109" s="155" t="str">
        <f>IFERROR(VLOOKUP(D109,DB!A:I,9,0),"")</f>
        <v/>
      </c>
    </row>
    <row r="110" spans="1:12" ht="15" customHeight="1">
      <c r="A110" s="150"/>
      <c r="B110" s="151" t="str">
        <f>IFERROR(VLOOKUP(D110,DB!A:K,11,0),"")</f>
        <v/>
      </c>
      <c r="C110" s="151"/>
      <c r="D110" s="151"/>
      <c r="E110" s="152"/>
      <c r="F110" s="149"/>
      <c r="G110" s="153">
        <f ca="1">IFERROR(NOW()-F110,"")</f>
        <v>45974.684349305557</v>
      </c>
      <c r="H110" s="149"/>
      <c r="I110" s="151" t="str">
        <f>IFERROR(VLOOKUP(D110,DB!A:F,6,0),"")</f>
        <v/>
      </c>
      <c r="J110" s="151" t="str">
        <f>IFERROR(VLOOKUP(D110,DB!A:G,7,0),"")</f>
        <v/>
      </c>
      <c r="K110" s="154"/>
      <c r="L110" s="155" t="str">
        <f>IFERROR(VLOOKUP(D110,DB!A:I,9,0),"")</f>
        <v/>
      </c>
    </row>
    <row r="111" spans="1:12" ht="15" customHeight="1">
      <c r="A111" s="150"/>
      <c r="B111" s="151" t="str">
        <f>IFERROR(VLOOKUP(D111,DB!A:K,11,0),"")</f>
        <v/>
      </c>
      <c r="C111" s="151"/>
      <c r="D111" s="151"/>
      <c r="E111" s="152"/>
      <c r="F111" s="149"/>
      <c r="G111" s="153">
        <f ca="1">IFERROR(NOW()-F111,"")</f>
        <v>45974.684349305557</v>
      </c>
      <c r="H111" s="149"/>
      <c r="I111" s="151" t="str">
        <f>IFERROR(VLOOKUP(D111,DB!A:F,6,0),"")</f>
        <v/>
      </c>
      <c r="J111" s="151" t="str">
        <f>IFERROR(VLOOKUP(D111,DB!A:G,7,0),"")</f>
        <v/>
      </c>
      <c r="K111" s="154"/>
      <c r="L111" s="155" t="str">
        <f>IFERROR(VLOOKUP(D111,DB!A:I,9,0),"")</f>
        <v/>
      </c>
    </row>
  </sheetData>
  <customSheetViews>
    <customSheetView guid="{F6042A99-DD27-4453-835D-0834D95730CC}" filter="1" showAutoFilter="1">
      <pageMargins left="0" right="0" top="0" bottom="0" header="0" footer="0"/>
      <autoFilter ref="B1:M1" xr:uid="{D92701AF-B538-4CB7-A55E-454AB4275E0E}"/>
    </customSheetView>
  </customSheetViews>
  <dataValidations count="2">
    <dataValidation allowBlank="1" showInputMessage="1" showErrorMessage="1" sqref="E1" xr:uid="{5DBA255D-CDD9-49FB-AD3C-AF70AB4EE696}"/>
    <dataValidation type="list" allowBlank="1" showInputMessage="1" showErrorMessage="1" sqref="E2:E11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5"/>
  <sheetViews>
    <sheetView workbookViewId="0">
      <selection activeCell="F4" sqref="F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149.68451134259521</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22777</v>
      </c>
      <c r="E4" s="103" t="s">
        <v>39021</v>
      </c>
      <c r="F4" s="104">
        <v>45974.60628472222</v>
      </c>
      <c r="G4" s="105">
        <f t="shared" ref="G4:G5" ca="1" si="1">IFERROR(NOW()-F4,"-")</f>
        <v>7.8064583336526994E-2</v>
      </c>
      <c r="H4" s="104">
        <v>45974.597256944442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27" t="s">
        <v>39109</v>
      </c>
      <c r="B5" s="128" t="str">
        <f>IFERROR(VLOOKUP(D5,DB!A:K,11,0),"")</f>
        <v>R2</v>
      </c>
      <c r="C5" s="128">
        <v>1</v>
      </c>
      <c r="D5" s="128" t="s">
        <v>25579</v>
      </c>
      <c r="E5" s="129" t="s">
        <v>39021</v>
      </c>
      <c r="F5" s="130">
        <v>45974.637048611112</v>
      </c>
      <c r="G5" s="131">
        <f t="shared" ca="1" si="1"/>
        <v>4.7300694444857072E-2</v>
      </c>
      <c r="H5" s="130">
        <v>45974.625092592592</v>
      </c>
      <c r="I5" s="128" t="str">
        <f>IFERROR(VLOOKUP(D5,DB!A:F,6,0),"")</f>
        <v>SCECO</v>
      </c>
      <c r="J5" s="128" t="str">
        <f>IFERROR(VLOOKUP(D5,DB!A:G,7,0),"")</f>
        <v>Weak+No BB Design</v>
      </c>
      <c r="K5" s="132" t="s">
        <v>39110</v>
      </c>
      <c r="L5" s="128" t="str">
        <f>IFERROR(VLOOKUP(D5,DB!A:I,9,0),"")</f>
        <v>Latis</v>
      </c>
      <c r="M5" s="128"/>
      <c r="N5" s="128"/>
      <c r="O5" s="128"/>
      <c r="P5" s="128"/>
      <c r="Q5" s="128"/>
      <c r="R5" s="128"/>
      <c r="S5" s="128"/>
      <c r="T5" s="128"/>
      <c r="U5" s="128"/>
      <c r="V5" s="128"/>
      <c r="W5" s="128"/>
      <c r="X5" s="128"/>
      <c r="Y5" s="128"/>
      <c r="Z5" s="128"/>
      <c r="AA5" s="128"/>
      <c r="AB5" s="128"/>
      <c r="AC5" s="128"/>
      <c r="AD5" s="128"/>
      <c r="AE5" s="128"/>
      <c r="AF5" s="128"/>
      <c r="AG5" s="128"/>
      <c r="AH5" s="128"/>
      <c r="AI5" s="128"/>
      <c r="AJ5" s="128"/>
      <c r="AK5" s="128"/>
      <c r="AL5" s="128"/>
      <c r="AM5" s="128"/>
      <c r="AN5" s="128"/>
      <c r="AO5" s="128"/>
      <c r="AP5" s="128"/>
      <c r="AQ5" s="128"/>
      <c r="AR5" s="128"/>
      <c r="AS5" s="128"/>
      <c r="AT5" s="128"/>
      <c r="AU5" s="128"/>
      <c r="AV5" s="128"/>
      <c r="AW5" s="128"/>
      <c r="AX5" s="128"/>
      <c r="AY5" s="128"/>
      <c r="AZ5" s="128"/>
      <c r="BA5" s="128"/>
      <c r="BB5" s="128"/>
      <c r="BC5" s="128"/>
      <c r="BD5" s="128"/>
      <c r="BE5" s="128"/>
      <c r="BF5" s="128"/>
      <c r="BG5" s="128"/>
      <c r="BH5" s="128"/>
      <c r="BI5" s="128"/>
      <c r="BJ5" s="128"/>
      <c r="BK5" s="128"/>
      <c r="BL5" s="128"/>
      <c r="BM5" s="128"/>
      <c r="BN5" s="128"/>
      <c r="BO5" s="128"/>
      <c r="BP5" s="128"/>
      <c r="BQ5" s="128"/>
      <c r="BR5" s="128"/>
      <c r="BS5" s="128"/>
      <c r="BT5" s="128"/>
      <c r="BU5" s="128"/>
      <c r="BV5" s="128"/>
      <c r="BW5" s="128"/>
      <c r="BX5" s="128"/>
      <c r="BY5" s="128"/>
      <c r="BZ5" s="128"/>
      <c r="CA5" s="128"/>
      <c r="CB5" s="128"/>
      <c r="CC5" s="128"/>
      <c r="CD5" s="128"/>
      <c r="CE5" s="128"/>
      <c r="CF5" s="128"/>
      <c r="CG5" s="128"/>
      <c r="CH5" s="128"/>
      <c r="CI5" s="128"/>
      <c r="CJ5" s="133"/>
    </row>
    <row r="6" spans="1:88" ht="31.5" customHeight="1">
      <c r="A6" s="102" t="s">
        <v>39111</v>
      </c>
      <c r="B6" s="18" t="str">
        <f>IFERROR(VLOOKUP(D6,DB!A:K,11,0),"")</f>
        <v>R2</v>
      </c>
      <c r="C6" s="18">
        <v>1</v>
      </c>
      <c r="D6" s="18" t="s">
        <v>16677</v>
      </c>
      <c r="E6" s="103" t="s">
        <v>39102</v>
      </c>
      <c r="F6" s="104">
        <v>45974.661643518521</v>
      </c>
      <c r="G6" s="105">
        <f ca="1">IFERROR(NOW()-F6,"-")</f>
        <v>2.2705787036102265E-2</v>
      </c>
      <c r="H6" s="104">
        <v>45974.655810185184</v>
      </c>
      <c r="I6" s="18" t="str">
        <f>IFERROR(VLOOKUP(D6,DB!A:F,6,0),"")</f>
        <v>SCECO</v>
      </c>
      <c r="J6" s="18" t="str">
        <f>IFERROR(VLOOKUP(D6,DB!A:G,7,0),"")</f>
        <v>In progress</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45974.684349305557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45974.684349305557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45974.684349305557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45974.684349305557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45974.684349305557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45974.684349305557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45974.684349305557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s="156" customFormat="1" ht="31.5" customHeight="1">
      <c r="A14" s="102"/>
      <c r="B14" s="18" t="str">
        <f>IFERROR(VLOOKUP(D14,DB!A:K,11,0),"")</f>
        <v/>
      </c>
      <c r="C14" s="18"/>
      <c r="D14" s="18"/>
      <c r="E14" s="103"/>
      <c r="F14" s="104"/>
      <c r="G14" s="105">
        <f ca="1">IFERROR(NOW()-F14,"-")</f>
        <v>45974.684349305557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45974.684349305557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45974.684349305557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45974.684349305557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27"/>
      <c r="B18" s="128" t="str">
        <f>IFERROR(VLOOKUP(D18,DB!A:K,11,0),"")</f>
        <v/>
      </c>
      <c r="C18" s="128"/>
      <c r="D18" s="128"/>
      <c r="E18" s="129"/>
      <c r="F18" s="130"/>
      <c r="G18" s="131">
        <f ca="1">IFERROR(NOW()-F18,"-")</f>
        <v>45974.684349305557</v>
      </c>
      <c r="H18" s="130"/>
      <c r="I18" s="128" t="str">
        <f>IFERROR(VLOOKUP(D18,DB!A:F,6,0),"")</f>
        <v/>
      </c>
      <c r="J18" s="128" t="str">
        <f>IFERROR(VLOOKUP(D18,DB!A:G,7,0),"")</f>
        <v/>
      </c>
      <c r="K18" s="132"/>
      <c r="L18" s="128" t="str">
        <f>IFERROR(VLOOKUP(D18,DB!A:I,9,0),"")</f>
        <v/>
      </c>
      <c r="M18" s="128"/>
      <c r="N18" s="128"/>
      <c r="O18" s="128"/>
      <c r="P18" s="128"/>
      <c r="Q18" s="128"/>
      <c r="R18" s="128"/>
      <c r="S18" s="128"/>
      <c r="T18" s="128"/>
      <c r="U18" s="128"/>
      <c r="V18" s="128"/>
      <c r="W18" s="128"/>
      <c r="X18" s="128"/>
      <c r="Y18" s="128"/>
      <c r="Z18" s="128"/>
      <c r="AA18" s="128"/>
      <c r="AB18" s="128"/>
      <c r="AC18" s="128"/>
      <c r="AD18" s="128"/>
      <c r="AE18" s="128"/>
      <c r="AF18" s="128"/>
      <c r="AG18" s="128"/>
      <c r="AH18" s="128"/>
      <c r="AI18" s="128"/>
      <c r="AJ18" s="128"/>
      <c r="AK18" s="128"/>
      <c r="AL18" s="128"/>
      <c r="AM18" s="128"/>
      <c r="AN18" s="128"/>
      <c r="AO18" s="128"/>
      <c r="AP18" s="128"/>
      <c r="AQ18" s="128"/>
      <c r="AR18" s="128"/>
      <c r="AS18" s="128"/>
      <c r="AT18" s="128"/>
      <c r="AU18" s="128"/>
      <c r="AV18" s="128"/>
      <c r="AW18" s="128"/>
      <c r="AX18" s="128"/>
      <c r="AY18" s="128"/>
      <c r="AZ18" s="128"/>
      <c r="BA18" s="128"/>
      <c r="BB18" s="128"/>
      <c r="BC18" s="128"/>
      <c r="BD18" s="128"/>
      <c r="BE18" s="128"/>
      <c r="BF18" s="128"/>
      <c r="BG18" s="128"/>
      <c r="BH18" s="128"/>
      <c r="BI18" s="128"/>
      <c r="BJ18" s="128"/>
      <c r="BK18" s="128"/>
      <c r="BL18" s="128"/>
      <c r="BM18" s="128"/>
      <c r="BN18" s="128"/>
      <c r="BO18" s="128"/>
      <c r="BP18" s="128"/>
      <c r="BQ18" s="128"/>
      <c r="BR18" s="128"/>
      <c r="BS18" s="128"/>
      <c r="BT18" s="128"/>
      <c r="BU18" s="128"/>
      <c r="BV18" s="128"/>
      <c r="BW18" s="128"/>
      <c r="BX18" s="128"/>
      <c r="BY18" s="128"/>
      <c r="BZ18" s="128"/>
      <c r="CA18" s="128"/>
      <c r="CB18" s="128"/>
      <c r="CC18" s="128"/>
      <c r="CD18" s="128"/>
      <c r="CE18" s="128"/>
      <c r="CF18" s="128"/>
      <c r="CG18" s="128"/>
      <c r="CH18" s="128"/>
      <c r="CI18" s="128"/>
      <c r="CJ18" s="133"/>
    </row>
    <row r="19" spans="1:88" ht="31.5" customHeight="1">
      <c r="A19" s="102"/>
      <c r="B19" s="18" t="str">
        <f>IFERROR(VLOOKUP(D19,DB!A:K,11,0),"")</f>
        <v/>
      </c>
      <c r="C19" s="18"/>
      <c r="D19" s="18"/>
      <c r="E19" s="103"/>
      <c r="F19" s="104"/>
      <c r="G19" s="105">
        <f ca="1">IFERROR(NOW()-F19,"-")</f>
        <v>45974.684349305557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45974.684349305557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45974.684349305557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45974.684349305557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45974.684349305557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45974.684349305557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45974.684349305557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45974.684349305557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45974.684349305557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45974.684349305557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45974.684349305557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45974.684349305557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45974.684349305557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45974.684349305557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45974.684349305557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45974.684349305557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45974.684349305557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45974.684349305557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45974.684349305557</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45974.684349305557</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45974.684349305557</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45974.684349305557</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45974.684349305557</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45974.684349305557</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45974.684349305557</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45974.684349305557</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45974.684349305557</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45974.684349305557</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45974.684349305557</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45974.684349305557</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45974.684349305557</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45974.684349305557</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45974.684349305557</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45974.684349305557</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45974.684349305557</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45974.684349305557</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27"/>
      <c r="B55" s="128" t="str">
        <f>IFERROR(VLOOKUP(D55,DB!A:K,11,0),"")</f>
        <v/>
      </c>
      <c r="C55" s="128"/>
      <c r="D55" s="128"/>
      <c r="E55" s="129"/>
      <c r="F55" s="130"/>
      <c r="G55" s="131">
        <f ca="1">IFERROR(NOW()-F55,"-")</f>
        <v>45974.684349305557</v>
      </c>
      <c r="H55" s="130"/>
      <c r="I55" s="128" t="str">
        <f>IFERROR(VLOOKUP(D55,DB!A:F,6,0),"")</f>
        <v/>
      </c>
      <c r="J55" s="128" t="str">
        <f>IFERROR(VLOOKUP(D55,DB!A:G,7,0),"")</f>
        <v/>
      </c>
      <c r="K55" s="132"/>
      <c r="L55" s="128" t="str">
        <f>IFERROR(VLOOKUP(D55,DB!A:I,9,0),"")</f>
        <v/>
      </c>
      <c r="M55" s="128"/>
      <c r="N55" s="128"/>
      <c r="O55" s="128"/>
      <c r="P55" s="128"/>
      <c r="Q55" s="128"/>
      <c r="R55" s="128"/>
      <c r="S55" s="128"/>
      <c r="T55" s="128"/>
      <c r="U55" s="128"/>
      <c r="V55" s="128"/>
      <c r="W55" s="128"/>
      <c r="X55" s="128"/>
      <c r="Y55" s="128"/>
      <c r="Z55" s="128"/>
      <c r="AA55" s="128"/>
      <c r="AB55" s="128"/>
      <c r="AC55" s="128"/>
      <c r="AD55" s="128"/>
      <c r="AE55" s="128"/>
      <c r="AF55" s="128"/>
      <c r="AG55" s="128"/>
      <c r="AH55" s="128"/>
      <c r="AI55" s="128"/>
      <c r="AJ55" s="128"/>
      <c r="AK55" s="128"/>
      <c r="AL55" s="128"/>
      <c r="AM55" s="128"/>
      <c r="AN55" s="128"/>
      <c r="AO55" s="128"/>
      <c r="AP55" s="128"/>
      <c r="AQ55" s="128"/>
      <c r="AR55" s="128"/>
      <c r="AS55" s="128"/>
      <c r="AT55" s="128"/>
      <c r="AU55" s="128"/>
      <c r="AV55" s="128"/>
      <c r="AW55" s="128"/>
      <c r="AX55" s="128"/>
      <c r="AY55" s="128"/>
      <c r="AZ55" s="128"/>
      <c r="BA55" s="128"/>
      <c r="BB55" s="128"/>
      <c r="BC55" s="128"/>
      <c r="BD55" s="128"/>
      <c r="BE55" s="128"/>
      <c r="BF55" s="128"/>
      <c r="BG55" s="128"/>
      <c r="BH55" s="128"/>
      <c r="BI55" s="128"/>
      <c r="BJ55" s="128"/>
      <c r="BK55" s="128"/>
      <c r="BL55" s="128"/>
      <c r="BM55" s="128"/>
      <c r="BN55" s="128"/>
      <c r="BO55" s="128"/>
      <c r="BP55" s="128"/>
      <c r="BQ55" s="128"/>
      <c r="BR55" s="128"/>
      <c r="BS55" s="128"/>
      <c r="BT55" s="128"/>
      <c r="BU55" s="128"/>
      <c r="BV55" s="128"/>
      <c r="BW55" s="128"/>
      <c r="BX55" s="128"/>
      <c r="BY55" s="128"/>
      <c r="BZ55" s="128"/>
      <c r="CA55" s="128"/>
      <c r="CB55" s="128"/>
      <c r="CC55" s="128"/>
      <c r="CD55" s="128"/>
      <c r="CE55" s="128"/>
      <c r="CF55" s="128"/>
      <c r="CG55" s="128"/>
      <c r="CH55" s="128"/>
      <c r="CI55" s="128"/>
      <c r="CJ55" s="133"/>
    </row>
  </sheetData>
  <dataValidations count="2">
    <dataValidation allowBlank="1" showInputMessage="1" showErrorMessage="1" sqref="E1" xr:uid="{4D935161-CDD3-4592-B877-3FB59C99E142}"/>
    <dataValidation type="list" allowBlank="1" showInputMessage="1" showErrorMessage="1" sqref="E3:E5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1"/>
  <sheetViews>
    <sheetView workbookViewId="0">
      <selection activeCell="A2" sqref="A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 ca="1" si="0">IFERROR(NOW()-F2,"-")</f>
        <v>45974.684349305557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ref="G3:G66" ca="1" si="1">IFERROR(NOW()-F3,"-")</f>
        <v>45974.684349305557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1"/>
        <v>45974.684349305557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45974.684349305557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45974.684349305557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45974.684349305557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45974.684349305557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45974.684349305557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45974.684349305557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45974.684349305557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45974.684349305557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45974.684349305557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45974.684349305557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45974.684349305557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45974.684349305557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45974.684349305557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45974.684349305557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45974.684349305557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45974.684349305557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45974.684349305557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45974.684349305557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45974.684349305557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45974.684349305557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45974.684349305557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45974.684349305557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45974.684349305557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45974.684349305557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45974.684349305557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45974.684349305557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45974.684349305557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45974.684349305557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45974.684349305557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45974.684349305557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45974.684349305557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45974.684349305557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45974.684349305557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45974.684349305557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45974.684349305557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45974.684349305557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45974.684349305557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45974.684349305557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45974.684349305557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45974.684349305557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45974.684349305557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45974.684349305557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45974.684349305557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45974.684349305557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45974.684349305557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45974.684349305557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45974.684349305557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45974.684349305557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45974.684349305557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45974.684349305557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45974.684349305557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45974.684349305557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45974.684349305557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45974.684349305557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45974.684349305557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45974.684349305557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45974.684349305557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45974.684349305557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45974.684349305557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45974.684349305557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45974.684349305557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45974.684349305557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ref="G67:G130" ca="1" si="2">IFERROR(NOW()-F67,"-")</f>
        <v>45974.684349305557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2"/>
        <v>45974.684349305557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45974.684349305557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45974.684349305557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45974.684349305557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45974.684349305557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45974.684349305557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45974.684349305557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45974.684349305557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45974.684349305557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45974.684349305557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45974.684349305557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45974.684349305557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45974.684349305557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45974.684349305557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45974.684349305557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45974.684349305557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45974.684349305557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45974.684349305557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45974.684349305557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45974.684349305557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45974.684349305557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45974.684349305557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45974.684349305557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45974.684349305557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45974.684349305557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45974.684349305557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45974.684349305557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45974.684349305557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45974.684349305557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45974.684349305557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45974.684349305557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45974.684349305557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45974.684349305557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45974.684349305557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45974.684349305557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45974.684349305557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45974.684349305557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45974.684349305557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45974.684349305557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45974.684349305557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45974.684349305557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45974.684349305557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45974.684349305557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45974.684349305557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45974.684349305557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45974.684349305557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45974.684349305557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45974.684349305557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45974.684349305557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45974.684349305557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45974.684349305557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45974.684349305557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45974.684349305557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45974.684349305557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45974.684349305557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45974.684349305557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45974.684349305557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45974.684349305557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45974.684349305557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45974.684349305557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45974.684349305557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45974.684349305557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45974.684349305557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ref="G131:G194" ca="1" si="3">IFERROR(NOW()-F131,"-")</f>
        <v>45974.684349305557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3"/>
        <v>45974.684349305557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45974.684349305557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45974.684349305557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45974.684349305557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45974.684349305557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45974.684349305557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45974.684349305557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45974.684349305557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45974.684349305557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45974.684349305557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45974.684349305557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45974.684349305557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45974.684349305557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45974.684349305557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45974.684349305557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45974.684349305557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45974.684349305557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45974.684349305557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45974.684349305557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45974.684349305557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45974.684349305557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45974.684349305557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45974.684349305557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45974.684349305557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45974.684349305557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45974.684349305557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45974.684349305557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45974.684349305557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45974.684349305557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45974.684349305557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45974.684349305557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45974.684349305557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45974.684349305557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45974.684349305557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45974.684349305557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45974.684349305557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45974.684349305557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45974.684349305557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45974.684349305557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45974.684349305557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45974.684349305557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45974.684349305557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45974.684349305557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45974.684349305557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45974.684349305557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45974.684349305557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45974.684349305557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45974.684349305557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45974.684349305557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45974.684349305557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45974.684349305557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45974.684349305557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45974.684349305557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45974.684349305557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45974.684349305557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45974.684349305557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45974.684349305557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45974.684349305557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45974.684349305557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45974.684349305557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45974.684349305557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45974.684349305557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45974.684349305557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ref="G195:G258" ca="1" si="4">IFERROR(NOW()-F195,"-")</f>
        <v>45974.684349305557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4"/>
        <v>45974.684349305557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45974.684349305557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45974.684349305557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45974.684349305557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45974.684349305557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45974.684349305557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45974.684349305557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45974.684349305557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45974.684349305557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45974.684349305557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45974.684349305557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45974.684349305557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45974.684349305557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45974.684349305557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45974.684349305557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45974.684349305557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45974.684349305557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45974.684349305557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45974.684349305557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45974.684349305557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45974.684349305557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45974.684349305557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45974.684349305557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45974.684349305557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45974.684349305557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45974.684349305557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45974.684349305557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45974.684349305557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45974.684349305557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45974.684349305557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45974.684349305557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45974.684349305557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45974.684349305557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45974.684349305557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45974.684349305557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45974.684349305557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45974.684349305557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45974.684349305557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45974.684349305557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45974.684349305557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45974.684349305557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45974.684349305557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45974.684349305557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45974.684349305557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45974.684349305557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45974.684349305557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45974.684349305557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45974.684349305557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45974.684349305557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45974.684349305557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45974.684349305557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45974.684349305557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45974.684349305557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45974.684349305557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45974.684349305557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45974.684349305557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45974.684349305557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45974.684349305557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45974.684349305557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45974.684349305557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45974.684349305557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45974.684349305557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45974.684349305557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ref="G259:G322" ca="1" si="5">IFERROR(NOW()-F259,"-")</f>
        <v>45974.684349305557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5"/>
        <v>45974.684349305557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45974.684349305557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45974.684349305557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45974.684349305557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45974.684349305557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45974.684349305557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45974.684349305557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45974.684349305557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45974.684349305557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45974.684349305557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45974.684349305557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45974.684349305557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45974.684349305557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45974.684349305557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45974.684349305557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45974.684349305557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45974.684349305557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45974.684349305557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45974.684349305557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45974.684349305557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45974.684349305557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45974.684349305557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45974.684349305557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45974.684349305557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45974.684349305557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45974.684349305557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45974.684349305557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45974.684349305557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45974.684349305557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45974.684349305557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45974.684349305557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45974.684349305557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45974.684349305557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45974.684349305557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45974.684349305557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45974.684349305557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45974.684349305557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45974.684349305557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45974.684349305557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45974.684349305557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45974.684349305557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45974.684349305557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45974.684349305557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45974.684349305557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45974.684349305557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45974.684349305557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45974.684349305557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45974.684349305557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45974.684349305557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45974.684349305557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45974.684349305557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45974.684349305557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45974.684349305557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45974.684349305557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45974.684349305557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45974.684349305557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45974.684349305557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45974.684349305557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45974.684349305557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45974.684349305557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45974.684349305557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45974.684349305557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45974.684349305557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ref="G323:G386" ca="1" si="6">IFERROR(NOW()-F323,"-")</f>
        <v>45974.684349305557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6"/>
        <v>45974.684349305557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45974.684349305557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45974.684349305557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45974.684349305557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45974.684349305557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45974.684349305557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45974.684349305557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45974.684349305557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45974.684349305557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45974.684349305557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45974.684349305557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45974.684349305557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45974.684349305557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45974.684349305557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45974.684349305557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45974.684349305557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45974.684349305557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45974.684349305557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45974.684349305557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45974.684349305557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45974.684349305557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45974.684349305557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45974.684349305557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45974.684349305557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45974.684349305557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45974.684349305557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45974.684349305557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45974.684349305557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45974.684349305557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45974.684349305557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45974.684349305557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45974.684349305557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45974.684349305557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45974.684349305557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45974.684349305557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45974.684349305557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45974.684349305557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45974.684349305557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45974.684349305557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45974.684349305557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45974.684349305557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45974.684349305557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45974.684349305557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45974.684349305557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45974.684349305557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45974.684349305557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45974.684349305557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45974.684349305557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45974.684349305557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45974.684349305557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45974.684349305557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45974.684349305557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45974.684349305557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45974.684349305557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45974.684349305557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45974.684349305557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45974.684349305557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45974.684349305557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45974.684349305557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45974.684349305557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45974.684349305557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45974.684349305557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45974.684349305557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ref="G387:G450" ca="1" si="7">IFERROR(NOW()-F387,"-")</f>
        <v>45974.684349305557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7"/>
        <v>45974.684349305557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45974.684349305557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45974.684349305557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45974.684349305557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45974.684349305557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45974.684349305557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45974.684349305557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45974.684349305557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45974.684349305557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45974.684349305557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45974.684349305557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45974.684349305557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45974.684349305557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45974.684349305557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45974.684349305557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45974.684349305557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45974.684349305557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45974.684349305557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45974.684349305557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45974.684349305557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45974.684349305557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45974.684349305557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45974.684349305557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45974.684349305557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45974.684349305557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45974.684349305557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45974.684349305557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45974.684349305557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45974.684349305557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45974.684349305557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45974.684349305557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45974.684349305557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45974.684349305557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45974.684349305557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45974.684349305557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45974.684349305557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45974.684349305557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45974.684349305557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45974.684349305557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45974.684349305557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45974.684349305557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45974.684349305557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45974.684349305557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45974.684349305557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45974.684349305557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45974.684349305557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45974.684349305557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45974.684349305557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45974.684349305557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45974.684349305557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45974.684349305557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45974.684349305557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45974.684349305557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45974.684349305557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45974.684349305557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45974.684349305557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45974.684349305557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45974.684349305557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45974.684349305557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45974.684349305557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45974.684349305557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45974.684349305557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45974.684349305557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ref="G451:G514" ca="1" si="8">IFERROR(NOW()-F451,"-")</f>
        <v>45974.684349305557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8"/>
        <v>45974.684349305557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45974.684349305557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45974.684349305557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45974.684349305557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45974.684349305557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45974.684349305557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45974.684349305557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45974.684349305557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45974.684349305557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45974.684349305557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45974.684349305557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45974.684349305557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45974.684349305557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45974.684349305557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45974.684349305557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45974.684349305557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45974.684349305557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45974.684349305557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45974.684349305557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45974.684349305557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45974.684349305557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45974.684349305557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45974.684349305557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45974.684349305557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45974.684349305557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45974.684349305557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45974.684349305557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45974.684349305557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45974.684349305557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45974.684349305557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45974.684349305557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45974.684349305557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45974.684349305557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45974.684349305557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45974.684349305557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45974.684349305557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45974.684349305557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45974.684349305557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45974.684349305557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45974.684349305557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45974.684349305557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45974.684349305557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45974.684349305557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45974.684349305557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45974.684349305557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45974.684349305557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45974.684349305557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45974.684349305557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45974.684349305557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45974.684349305557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45974.684349305557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45974.684349305557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45974.684349305557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45974.684349305557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45974.684349305557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45974.684349305557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45974.684349305557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45974.684349305557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45974.684349305557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45974.684349305557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45974.684349305557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45974.684349305557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45974.684349305557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ref="G515:G578" ca="1" si="9">IFERROR(NOW()-F515,"-")</f>
        <v>45974.684349305557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9"/>
        <v>45974.684349305557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45974.684349305557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45974.684349305557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45974.684349305557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45974.684349305557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45974.684349305557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45974.684349305557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45974.684349305557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45974.684349305557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45974.684349305557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45974.684349305557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45974.684349305557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45974.684349305557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45974.684349305557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45974.684349305557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45974.684349305557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45974.684349305557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45974.684349305557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45974.684349305557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45974.684349305557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45974.684349305557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45974.684349305557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45974.684349305557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45974.684349305557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45974.684349305557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45974.684349305557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45974.684349305557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45974.684349305557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45974.684349305557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45974.684349305557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45974.684349305557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45974.684349305557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45974.684349305557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45974.684349305557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45974.684349305557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45974.684349305557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45974.684349305557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45974.684349305557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45974.684349305557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45974.684349305557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45974.684349305557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45974.684349305557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45974.684349305557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45974.684349305557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45974.684349305557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45974.684349305557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45974.684349305557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45974.684349305557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45974.684349305557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45974.684349305557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45974.684349305557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45974.684349305557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45974.684349305557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45974.684349305557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45974.684349305557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45974.684349305557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45974.684349305557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45974.684349305557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45974.684349305557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45974.684349305557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45974.684349305557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45974.684349305557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45974.684349305557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ref="G579:G642" ca="1" si="10">IFERROR(NOW()-F579,"-")</f>
        <v>45974.684349305557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10"/>
        <v>45974.684349305557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45974.684349305557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45974.684349305557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45974.684349305557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45974.684349305557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45974.684349305557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45974.684349305557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45974.684349305557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45974.684349305557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45974.684349305557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45974.684349305557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45974.684349305557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45974.684349305557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45974.684349305557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45974.684349305557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45974.684349305557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45974.684349305557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45974.684349305557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45974.684349305557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45974.684349305557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45974.684349305557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45974.684349305557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45974.684349305557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45974.684349305557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45974.684349305557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45974.684349305557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45974.684349305557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45974.684349305557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45974.684349305557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45974.684349305557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45974.684349305557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45974.684349305557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45974.684349305557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45974.684349305557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45974.684349305557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45974.684349305557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45974.684349305557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45974.684349305557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45974.684349305557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45974.684349305557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45974.684349305557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45974.684349305557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45974.684349305557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45974.684349305557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45974.684349305557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45974.684349305557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45974.684349305557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45974.684349305557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45974.684349305557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45974.684349305557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45974.684349305557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45974.684349305557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45974.684349305557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45974.684349305557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45974.684349305557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45974.684349305557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45974.684349305557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45974.684349305557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45974.684349305557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45974.684349305557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45974.684349305557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45974.684349305557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45974.684349305557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ref="G643:G706" ca="1" si="11">IFERROR(NOW()-F643,"-")</f>
        <v>45974.684349305557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1"/>
        <v>45974.684349305557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45974.684349305557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45974.684349305557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45974.684349305557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45974.684349305557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45974.684349305557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45974.684349305557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45974.684349305557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45974.684349305557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45974.684349305557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45974.684349305557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45974.684349305557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45974.684349305557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45974.684349305557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45974.684349305557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45974.684349305557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45974.684349305557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45974.684349305557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45974.684349305557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45974.684349305557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45974.684349305557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45974.684349305557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45974.684349305557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45974.684349305557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45974.684349305557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45974.684349305557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45974.684349305557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45974.684349305557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45974.684349305557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45974.684349305557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45974.684349305557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45974.684349305557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45974.684349305557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45974.684349305557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45974.684349305557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45974.684349305557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45974.684349305557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45974.684349305557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45974.684349305557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45974.684349305557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45974.684349305557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45974.684349305557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45974.684349305557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45974.684349305557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45974.684349305557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45974.684349305557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45974.684349305557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45974.684349305557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45974.684349305557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45974.684349305557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45974.684349305557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45974.684349305557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45974.684349305557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45974.684349305557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45974.684349305557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45974.684349305557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45974.684349305557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45974.684349305557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45974.684349305557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45974.684349305557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45974.684349305557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45974.684349305557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45974.684349305557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ref="G707:G770" ca="1" si="12">IFERROR(NOW()-F707,"-")</f>
        <v>45974.684349305557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2"/>
        <v>45974.684349305557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45974.684349305557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45974.684349305557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45974.684349305557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45974.684349305557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45974.684349305557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45974.684349305557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45974.684349305557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45974.684349305557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45974.684349305557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45974.684349305557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45974.684349305557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45974.684349305557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45974.684349305557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45974.684349305557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45974.684349305557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45974.684349305557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45974.684349305557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45974.684349305557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45974.684349305557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45974.684349305557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45974.684349305557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45974.684349305557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45974.684349305557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45974.684349305557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45974.684349305557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45974.684349305557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45974.684349305557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45974.684349305557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45974.684349305557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45974.684349305557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45974.684349305557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45974.684349305557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45974.684349305557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45974.684349305557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45974.684349305557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45974.684349305557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45974.684349305557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45974.684349305557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45974.684349305557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45974.684349305557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45974.684349305557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45974.684349305557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45974.684349305557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45974.684349305557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45974.684349305557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45974.684349305557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45974.684349305557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45974.684349305557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45974.684349305557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45974.684349305557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45974.684349305557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45974.684349305557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45974.684349305557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45974.684349305557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45974.684349305557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45974.684349305557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45974.684349305557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45974.684349305557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45974.684349305557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45974.684349305557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45974.684349305557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45974.684349305557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ref="G771:G834" ca="1" si="13">IFERROR(NOW()-F771,"-")</f>
        <v>45974.684349305557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3"/>
        <v>45974.684349305557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45974.684349305557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45974.684349305557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45974.684349305557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45974.684349305557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45974.684349305557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45974.684349305557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45974.684349305557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45974.684349305557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45974.684349305557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45974.684349305557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45974.684349305557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45974.684349305557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45974.684349305557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45974.684349305557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45974.684349305557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45974.684349305557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45974.684349305557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45974.684349305557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45974.684349305557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45974.684349305557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45974.684349305557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45974.684349305557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45974.684349305557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45974.684349305557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45974.684349305557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45974.684349305557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45974.684349305557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45974.684349305557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45974.684349305557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45974.684349305557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45974.684349305557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45974.684349305557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45974.684349305557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45974.684349305557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45974.684349305557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45974.684349305557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45974.684349305557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45974.684349305557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45974.684349305557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45974.684349305557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45974.684349305557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45974.684349305557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45974.684349305557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45974.684349305557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45974.684349305557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45974.684349305557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45974.684349305557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45974.684349305557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45974.684349305557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45974.684349305557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45974.684349305557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45974.684349305557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45974.684349305557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45974.684349305557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45974.684349305557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45974.684349305557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45974.684349305557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45974.684349305557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45974.684349305557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45974.684349305557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45974.684349305557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45974.684349305557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ref="G835:G898" ca="1" si="14">IFERROR(NOW()-F835,"-")</f>
        <v>45974.684349305557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4"/>
        <v>45974.684349305557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45974.684349305557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45974.684349305557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45974.684349305557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45974.684349305557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45974.684349305557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45974.684349305557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45974.684349305557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45974.684349305557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45974.684349305557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45974.684349305557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45974.684349305557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45974.684349305557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45974.684349305557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45974.684349305557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45974.684349305557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45974.684349305557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45974.684349305557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45974.684349305557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45974.684349305557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45974.684349305557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45974.684349305557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45974.684349305557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45974.684349305557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45974.684349305557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45974.684349305557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45974.684349305557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45974.684349305557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45974.684349305557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45974.684349305557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45974.684349305557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45974.684349305557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45974.684349305557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45974.684349305557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45974.684349305557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45974.684349305557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45974.684349305557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45974.684349305557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45974.684349305557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45974.684349305557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45974.684349305557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45974.684349305557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45974.684349305557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45974.684349305557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45974.684349305557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45974.684349305557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45974.684349305557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45974.684349305557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45974.684349305557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45974.684349305557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45974.684349305557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45974.684349305557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45974.684349305557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45974.684349305557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45974.684349305557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45974.684349305557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45974.684349305557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45974.684349305557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45974.684349305557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45974.684349305557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45974.684349305557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45974.684349305557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45974.684349305557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ref="G899:G962" ca="1" si="15">IFERROR(NOW()-F899,"-")</f>
        <v>45974.684349305557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5"/>
        <v>45974.684349305557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45974.684349305557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45974.684349305557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45974.684349305557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45974.684349305557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45974.684349305557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45974.684349305557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45974.684349305557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45974.684349305557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45974.684349305557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45974.684349305557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45974.684349305557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45974.684349305557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45974.684349305557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45974.684349305557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45974.684349305557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45974.684349305557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45974.684349305557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45974.684349305557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45974.684349305557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45974.684349305557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45974.684349305557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45974.684349305557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45974.684349305557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45974.684349305557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45974.684349305557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45974.684349305557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45974.684349305557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45974.684349305557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45974.684349305557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45974.684349305557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45974.684349305557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45974.684349305557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45974.684349305557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45974.684349305557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45974.684349305557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45974.684349305557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45974.684349305557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45974.684349305557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45974.684349305557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45974.684349305557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45974.684349305557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45974.684349305557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45974.684349305557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45974.684349305557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45974.684349305557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45974.684349305557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45974.684349305557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45974.684349305557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45974.684349305557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45974.684349305557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45974.684349305557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45974.684349305557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45974.684349305557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45974.684349305557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45974.684349305557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45974.684349305557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45974.684349305557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45974.684349305557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45974.684349305557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45974.684349305557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45974.684349305557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45974.684349305557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ref="G963:G1026" ca="1" si="16">IFERROR(NOW()-F963,"-")</f>
        <v>45974.684349305557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6"/>
        <v>45974.684349305557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45974.684349305557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45974.684349305557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45974.684349305557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45974.684349305557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45974.684349305557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45974.684349305557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45974.684349305557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45974.684349305557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45974.684349305557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45974.684349305557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45974.684349305557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45974.684349305557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45974.684349305557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45974.684349305557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45974.684349305557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45974.684349305557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45974.684349305557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45974.684349305557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45974.684349305557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45974.684349305557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45974.684349305557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45974.684349305557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45974.684349305557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45974.684349305557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45974.684349305557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45974.684349305557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45974.684349305557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45974.684349305557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45974.684349305557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45974.684349305557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45974.684349305557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45974.684349305557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45974.684349305557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45974.684349305557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45974.684349305557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45974.684349305557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45974.684349305557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45974.684349305557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45974.684349305557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45974.684349305557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45974.684349305557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45974.684349305557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45974.684349305557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45974.684349305557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45974.684349305557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45974.684349305557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45974.684349305557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45974.684349305557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45974.684349305557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45974.684349305557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45974.684349305557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45974.684349305557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45974.684349305557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45974.684349305557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45974.684349305557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45974.684349305557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45974.684349305557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45974.684349305557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45974.684349305557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45974.684349305557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45974.684349305557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45974.684349305557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ref="G1027:G1041" ca="1" si="17">IFERROR(NOW()-F1027,"-")</f>
        <v>45974.684349305557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7"/>
        <v>45974.684349305557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45974.684349305557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45974.684349305557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45974.684349305557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45974.684349305557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45974.684349305557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45974.684349305557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45974.684349305557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45974.684349305557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45974.684349305557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45974.684349305557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45974.684349305557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45974.684349305557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45974.684349305557</v>
      </c>
      <c r="H1041" s="22"/>
      <c r="I1041" s="19" t="str">
        <f>IFERROR(VLOOKUP(D1041,DB!A:F,6,0),"")</f>
        <v/>
      </c>
      <c r="J1041" s="18" t="str">
        <f>IFERROR(VLOOKUP(D1041,DB!A:G,7,0),"")</f>
        <v/>
      </c>
      <c r="K1041" s="45"/>
      <c r="L1041" s="23" t="str">
        <f>IFERROR(VLOOKUP(D1041,DB!A:I,9,0),"")</f>
        <v/>
      </c>
    </row>
  </sheetData>
  <dataValidations count="2">
    <dataValidation allowBlank="1" showInputMessage="1" showErrorMessage="1" sqref="E1" xr:uid="{5914219A-CB83-432D-936A-CC0CB6F3982A}"/>
    <dataValidation type="list" allowBlank="1" showInputMessage="1" showErrorMessage="1" sqref="E2:E10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0"/>
  <sheetViews>
    <sheetView workbookViewId="0">
      <selection activeCell="E6" sqref="E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39113</v>
      </c>
      <c r="B2" s="92" t="str">
        <f>IFERROR(VLOOKUP(D2,DB!A:K,11,0),"")</f>
        <v>R4</v>
      </c>
      <c r="C2" s="94">
        <v>1</v>
      </c>
      <c r="D2" s="92" t="s">
        <v>35092</v>
      </c>
      <c r="E2" s="95" t="s">
        <v>39021</v>
      </c>
      <c r="F2" s="96">
        <v>45703.480717592596</v>
      </c>
      <c r="G2" s="97">
        <f t="shared" ref="G2" ca="1" si="0">IFERROR(NOW()-F2,"")</f>
        <v>271.20363171296049</v>
      </c>
      <c r="H2" s="96">
        <v>45703.474768518521</v>
      </c>
      <c r="I2" s="96" t="str">
        <f>IFERROR(VLOOKUP(D2,DB!A:F,6,0),"")</f>
        <v>SCECO</v>
      </c>
      <c r="J2" s="96" t="str">
        <f>IFERROR(VLOOKUP(D2,DB!A:G,7,0),"")</f>
        <v>Dead</v>
      </c>
      <c r="K2" s="98" t="s">
        <v>39114</v>
      </c>
      <c r="L2" s="92" t="str">
        <f>IFERROR(VLOOKUP(D2,DB!A:I,9,0),"")</f>
        <v>Latis</v>
      </c>
    </row>
    <row r="3" spans="1:16" ht="15" customHeight="1">
      <c r="A3" s="135" t="s">
        <v>39115</v>
      </c>
      <c r="B3" s="135" t="str">
        <f>IFERROR(VLOOKUP(D3,DB!A:K,11,0),"")</f>
        <v>R4</v>
      </c>
      <c r="C3" s="94">
        <v>1</v>
      </c>
      <c r="D3" s="92" t="s">
        <v>32798</v>
      </c>
      <c r="E3" s="95" t="s">
        <v>39021</v>
      </c>
      <c r="F3" s="96">
        <v>45974.31527777778</v>
      </c>
      <c r="G3" s="97">
        <f ca="1">IFERROR(NOW()-F3,"")</f>
        <v>0.36907152777712326</v>
      </c>
      <c r="H3" s="96">
        <v>45974.309942129628</v>
      </c>
      <c r="I3" s="135" t="str">
        <f>IFERROR(VLOOKUP(D3,DB!A:F,6,0),"")</f>
        <v>SCECO</v>
      </c>
      <c r="J3" s="135" t="str">
        <f>IFERROR(VLOOKUP(D3,DB!A:G,7,0),"")</f>
        <v>Dead</v>
      </c>
      <c r="K3" s="98" t="s">
        <v>39116</v>
      </c>
      <c r="L3" s="92" t="str">
        <f>IFERROR(VLOOKUP(D3,DB!A:I,9,0),"")</f>
        <v>Latis</v>
      </c>
    </row>
    <row r="4" spans="1:16" ht="15" customHeight="1">
      <c r="A4" s="135"/>
      <c r="B4" s="135" t="str">
        <f>IFERROR(VLOOKUP(D4,DB!A:K,11,0),"")</f>
        <v/>
      </c>
      <c r="C4" s="94"/>
      <c r="D4" s="92"/>
      <c r="E4" s="95"/>
      <c r="F4" s="96"/>
      <c r="G4" s="97">
        <f ca="1">IFERROR(NOW()-F4,"")</f>
        <v>45974.684349305557</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45974.684349305557</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45974.684349305557</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45974.684349305557</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45974.684349305557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45974.684349305557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45974.684349305557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45974.684349305557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45974.684349305557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45974.684349305557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45974.684349305557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45974.684349305557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45974.684349305557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45974.684349305557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45974.684349305557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45974.684349305557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45974.684349305557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45974.684349305557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45974.684349305557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45974.684349305557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45974.684349305557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45974.684349305557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45974.684349305557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45974.684349305557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45974.684349305557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45974.684349305557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45974.684349305557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45974.684349305557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45974.684349305557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45974.684349305557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45974.684349305557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45974.684349305557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45974.684349305557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45974.684349305557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45974.684349305557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45974.684349305557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45974.684349305557</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45974.684349305557</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45974.684349305557</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45974.684349305557</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45974.684349305557</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45974.684349305557</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45974.684349305557</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45974.684349305557</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45974.684349305557</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45974.684349305557</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45974.684349305557</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45974.684349305557</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45974.684349305557</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45974.684349305557</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45974.684349305557</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45974.684349305557</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45974.684349305557</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45974.684349305557</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45974.684349305557</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45974.684349305557</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45974.684349305557</v>
      </c>
      <c r="H60" s="96"/>
      <c r="I60" s="135" t="str">
        <f>IFERROR(VLOOKUP(D60,DB!A:F,6,0),"")</f>
        <v/>
      </c>
      <c r="J60" s="135" t="str">
        <f>IFERROR(VLOOKUP(D60,DB!A:G,7,0),"")</f>
        <v/>
      </c>
      <c r="K60" s="98"/>
      <c r="L60" s="92" t="str">
        <f>IFERROR(VLOOKUP(D60,DB!A:I,9,0),"")</f>
        <v/>
      </c>
    </row>
  </sheetData>
  <dataValidations count="2">
    <dataValidation allowBlank="1" showInputMessage="1" showErrorMessage="1" sqref="E1" xr:uid="{A4F81451-56CC-4543-9497-104C4E44EE4B}"/>
    <dataValidation type="list" allowBlank="1" showInputMessage="1" showErrorMessage="1" sqref="E2:E6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1"/>
  <sheetViews>
    <sheetView tabSelected="1" workbookViewId="0">
      <selection activeCell="D9" sqref="D9"/>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39117</v>
      </c>
      <c r="B2" s="37" t="str">
        <f>IFERROR(VLOOKUP(D2,DB!A:K,11,0),"")</f>
        <v>R5</v>
      </c>
      <c r="C2" s="37">
        <v>3</v>
      </c>
      <c r="D2" s="107" t="s">
        <v>36011</v>
      </c>
      <c r="E2" s="37" t="s">
        <v>39021</v>
      </c>
      <c r="F2" s="38">
        <v>45891.832060185188</v>
      </c>
      <c r="G2" s="116">
        <f ca="1">IFERROR(NOW()-F2,"")</f>
        <v>82.852289120368368</v>
      </c>
      <c r="H2" s="38">
        <v>45891.790393518517</v>
      </c>
      <c r="I2" s="37" t="str">
        <f>IFERROR(VLOOKUP(D2,DB!A:F,6,0),"")</f>
        <v>Generator-SG</v>
      </c>
      <c r="J2" s="37" t="str">
        <f>IFERROR(VLOOKUP(D2,DB!A:G,7,0),"")</f>
        <v>Vandalized</v>
      </c>
      <c r="K2" s="37" t="s">
        <v>39118</v>
      </c>
      <c r="L2" s="37" t="str">
        <f>IFERROR(VLOOKUP(D2,DB!A:I,9,0),"")</f>
        <v>Latis</v>
      </c>
      <c r="M2" s="106"/>
    </row>
    <row r="3" spans="1:13" ht="30">
      <c r="A3" s="37" t="s">
        <v>39119</v>
      </c>
      <c r="B3" s="37" t="str">
        <f>IFERROR(VLOOKUP(D3,DB!A:K,11,0),"")</f>
        <v>R5</v>
      </c>
      <c r="C3" s="37">
        <v>1</v>
      </c>
      <c r="D3" s="37" t="s">
        <v>33268</v>
      </c>
      <c r="E3" s="37" t="s">
        <v>39102</v>
      </c>
      <c r="F3" s="38">
        <v>45926.188877314817</v>
      </c>
      <c r="G3" s="116">
        <f t="shared" ref="G3" ca="1" si="0">IFERROR(NOW()-F3,"")</f>
        <v>48.495471990740043</v>
      </c>
      <c r="H3" s="38">
        <v>45926.158159722225</v>
      </c>
      <c r="I3" s="37" t="str">
        <f>IFERROR(VLOOKUP(D3,DB!A:F,6,0),"")</f>
        <v>SCECO</v>
      </c>
      <c r="J3" s="37" t="str">
        <f>IFERROR(VLOOKUP(D3,DB!A:G,7,0),"")</f>
        <v>Good</v>
      </c>
      <c r="K3" s="37" t="s">
        <v>39120</v>
      </c>
      <c r="L3" s="37" t="str">
        <f>IFERROR(VLOOKUP(D3,DB!A:I,9,0),"")</f>
        <v>Latis</v>
      </c>
      <c r="M3" s="106"/>
    </row>
    <row r="4" spans="1:13" ht="48" customHeight="1">
      <c r="A4" s="124" t="s">
        <v>39121</v>
      </c>
      <c r="B4" s="124" t="str">
        <f>IFERROR(VLOOKUP(D4,DB!A:K,11,0),"")</f>
        <v>R5</v>
      </c>
      <c r="C4" s="124">
        <v>1</v>
      </c>
      <c r="D4" s="124" t="s">
        <v>34758</v>
      </c>
      <c r="E4" s="124" t="s">
        <v>39102</v>
      </c>
      <c r="F4" s="125">
        <v>45948.661111111112</v>
      </c>
      <c r="G4" s="126">
        <f t="shared" ref="G4:G10" ca="1" si="1">IFERROR(NOW()-F4,"")</f>
        <v>26.023238194444275</v>
      </c>
      <c r="H4" s="125">
        <v>45948.661111111112</v>
      </c>
      <c r="I4" s="124" t="str">
        <f>IFERROR(VLOOKUP(D4,DB!A:F,6,0),"")</f>
        <v>SCECO</v>
      </c>
      <c r="J4" s="124" t="str">
        <f>IFERROR(VLOOKUP(D4,DB!A:G,7,0),"")</f>
        <v>Dead</v>
      </c>
      <c r="K4" s="124" t="s">
        <v>39122</v>
      </c>
      <c r="L4" s="124" t="str">
        <f>IFERROR(VLOOKUP(D4,DB!A:I,9,0),"")</f>
        <v>Latis</v>
      </c>
    </row>
    <row r="5" spans="1:13" ht="30.75">
      <c r="A5" s="124" t="s">
        <v>39123</v>
      </c>
      <c r="B5" s="124" t="s">
        <v>5443</v>
      </c>
      <c r="C5" s="124">
        <v>1</v>
      </c>
      <c r="D5" s="124" t="s">
        <v>32330</v>
      </c>
      <c r="E5" s="124" t="s">
        <v>39021</v>
      </c>
      <c r="F5" s="125">
        <v>45968.848599537036</v>
      </c>
      <c r="G5" s="126">
        <v>0.54726851851851854</v>
      </c>
      <c r="H5" s="125">
        <v>45968.827465277776</v>
      </c>
      <c r="I5" s="124" t="s">
        <v>22</v>
      </c>
      <c r="J5" s="124" t="s">
        <v>65</v>
      </c>
      <c r="K5" s="124" t="s">
        <v>39124</v>
      </c>
      <c r="L5" s="124" t="s">
        <v>8145</v>
      </c>
    </row>
    <row r="6" spans="1:13">
      <c r="A6" s="124"/>
      <c r="B6" s="124" t="str">
        <f>IFERROR(VLOOKUP(D6,DB!A:K,11,0),"")</f>
        <v/>
      </c>
      <c r="C6" s="124"/>
      <c r="D6" s="124"/>
      <c r="E6" s="124"/>
      <c r="F6" s="124"/>
      <c r="G6" s="126">
        <f t="shared" ca="1" si="1"/>
        <v>45974.684349305557</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1"/>
        <v>45974.684349305557</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45974.684349305557</v>
      </c>
      <c r="H8" s="125"/>
      <c r="I8" s="124" t="str">
        <f>IFERROR(VLOOKUP(D8,DB!A:F,6,0),"")</f>
        <v/>
      </c>
      <c r="J8" s="124" t="str">
        <f>IFERROR(VLOOKUP(D8,DB!A:G,7,0),"")</f>
        <v/>
      </c>
      <c r="K8" s="124"/>
      <c r="L8" s="124" t="str">
        <f>IFERROR(VLOOKUP(D8,DB!A:I,9,0),"")</f>
        <v/>
      </c>
    </row>
    <row r="9" spans="1:13">
      <c r="A9" s="124"/>
      <c r="B9" s="124" t="str">
        <f>IFERROR(VLOOKUP(D9,DB!A:K,11,0),"")</f>
        <v/>
      </c>
      <c r="C9" s="124"/>
      <c r="D9"/>
      <c r="E9" s="124"/>
      <c r="F9" s="124"/>
      <c r="G9" s="126">
        <f t="shared" ca="1" si="1"/>
        <v>45974.684349305557</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45974.684349305557</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ref="G11:G74" ca="1" si="2">IFERROR(NOW()-F11,"")</f>
        <v>45974.684349305557</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45974.684349305557</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45974.684349305557</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45974.684349305557</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45974.684349305557</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45974.684349305557</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45974.684349305557</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45974.684349305557</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45974.684349305557</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45974.684349305557</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45974.684349305557</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45974.684349305557</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45974.684349305557</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45974.684349305557</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45974.684349305557</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45974.684349305557</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45974.684349305557</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45974.684349305557</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45974.684349305557</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45974.684349305557</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45974.684349305557</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45974.684349305557</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45974.684349305557</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45974.684349305557</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45974.684349305557</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45974.684349305557</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45974.684349305557</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45974.684349305557</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45974.684349305557</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45974.684349305557</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45974.684349305557</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45974.684349305557</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45974.684349305557</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45974.684349305557</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45974.684349305557</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45974.684349305557</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45974.684349305557</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45974.684349305557</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45974.684349305557</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45974.684349305557</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45974.684349305557</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45974.684349305557</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45974.684349305557</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45974.684349305557</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45974.684349305557</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45974.684349305557</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45974.684349305557</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45974.684349305557</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45974.684349305557</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45974.684349305557</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45974.684349305557</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45974.684349305557</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45974.684349305557</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45974.684349305557</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45974.684349305557</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45974.684349305557</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45974.684349305557</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2"/>
        <v>45974.684349305557</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2"/>
        <v>45974.684349305557</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2"/>
        <v>45974.684349305557</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2"/>
        <v>45974.684349305557</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2"/>
        <v>45974.684349305557</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45974.684349305557</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2"/>
        <v>45974.684349305557</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ref="G75:G138" ca="1" si="3">IFERROR(NOW()-F75,"")</f>
        <v>45974.684349305557</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45974.684349305557</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45974.684349305557</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45974.684349305557</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45974.684349305557</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45974.684349305557</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45974.684349305557</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45974.684349305557</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45974.684349305557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45974.684349305557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45974.684349305557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45974.684349305557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45974.684349305557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45974.684349305557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45974.684349305557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45974.684349305557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45974.684349305557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45974.684349305557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45974.684349305557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45974.684349305557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45974.684349305557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45974.684349305557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45974.684349305557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45974.684349305557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45974.684349305557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45974.684349305557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45974.684349305557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45974.684349305557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45974.684349305557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45974.684349305557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45974.684349305557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45974.684349305557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45974.684349305557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45974.684349305557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45974.684349305557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45974.684349305557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45974.684349305557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45974.684349305557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45974.684349305557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45974.684349305557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45974.684349305557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45974.684349305557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45974.684349305557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45974.684349305557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45974.684349305557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45974.684349305557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45974.684349305557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45974.684349305557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45974.684349305557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45974.684349305557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45974.684349305557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45974.684349305557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45974.684349305557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45974.684349305557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45974.684349305557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45974.684349305557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45974.684349305557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45974.684349305557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45974.684349305557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45974.684349305557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45974.684349305557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45974.684349305557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45974.684349305557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45974.684349305557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ref="G139:G202" ca="1" si="4">IFERROR(NOW()-F139,"")</f>
        <v>45974.684349305557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45974.684349305557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45974.684349305557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45974.684349305557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45974.684349305557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45974.684349305557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45974.684349305557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45974.684349305557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45974.684349305557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45974.684349305557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45974.684349305557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45974.684349305557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45974.684349305557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45974.684349305557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45974.684349305557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45974.684349305557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45974.684349305557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45974.684349305557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45974.684349305557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45974.684349305557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45974.684349305557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45974.684349305557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45974.684349305557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45974.684349305557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45974.684349305557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45974.684349305557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45974.684349305557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45974.684349305557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45974.684349305557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45974.684349305557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45974.684349305557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45974.684349305557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45974.684349305557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45974.684349305557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45974.684349305557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45974.684349305557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45974.684349305557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45974.684349305557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45974.684349305557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45974.684349305557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45974.684349305557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45974.684349305557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45974.684349305557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45974.684349305557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45974.684349305557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45974.684349305557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45974.684349305557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45974.684349305557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45974.684349305557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45974.684349305557</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45974.684349305557</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45974.684349305557</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45974.684349305557</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45974.684349305557</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45974.684349305557</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45974.684349305557</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45974.684349305557</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45974.684349305557</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45974.684349305557</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45974.684349305557</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45974.684349305557</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45974.684349305557</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45974.684349305557</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45974.684349305557</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ref="G203:G266" ca="1" si="5">IFERROR(NOW()-F203,"")</f>
        <v>45974.684349305557</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45974.684349305557</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45974.684349305557</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45974.684349305557</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45974.684349305557</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45974.684349305557</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45974.684349305557</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45974.684349305557</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45974.684349305557</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45974.684349305557</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45974.684349305557</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45974.684349305557</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45974.684349305557</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45974.684349305557</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45974.684349305557</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45974.684349305557</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45974.684349305557</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45974.684349305557</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45974.684349305557</v>
      </c>
      <c r="H221" s="124"/>
      <c r="I221" s="124" t="str">
        <f>IFERROR(VLOOKUP(D221,DB!A:F,6,0),"")</f>
        <v/>
      </c>
      <c r="J221" s="124" t="str">
        <f>IFERROR(VLOOKUP(D221,DB!A:G,7,0),"")</f>
        <v/>
      </c>
      <c r="K221" s="124"/>
      <c r="L221" s="124" t="str">
        <f>IFERROR(VLOOKUP(D221,DB!A:I,9,0),"")</f>
        <v/>
      </c>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sheetData>
  <dataValidations count="2">
    <dataValidation allowBlank="1" showInputMessage="1" showErrorMessage="1" sqref="E1" xr:uid="{920C6338-E771-4DAE-8C89-92A9093EA4DE}"/>
    <dataValidation type="list" allowBlank="1" showInputMessage="1" showErrorMessage="1" sqref="E2:E22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7"/>
  <sheetViews>
    <sheetView workbookViewId="0">
      <selection activeCell="A2" sqref="A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39125</v>
      </c>
      <c r="B2" s="141" t="str">
        <f>IFERROR(VLOOKUP(D2,DB!A:K,11,0),"")</f>
        <v>R6</v>
      </c>
      <c r="C2" s="142">
        <v>2</v>
      </c>
      <c r="D2" s="141" t="s">
        <v>30021</v>
      </c>
      <c r="E2" s="124" t="s">
        <v>39102</v>
      </c>
      <c r="F2" s="143">
        <v>45974.647268518522</v>
      </c>
      <c r="G2" s="105">
        <f t="shared" ref="G2:G39" ca="1" si="0">IFERROR(NOW()-F2,"-")</f>
        <v>3.7080787034938112E-2</v>
      </c>
      <c r="H2" s="143">
        <v>45974.640023148146</v>
      </c>
      <c r="I2" s="141" t="str">
        <f>IFERROR(VLOOKUP(D2,DB!A:F,6,0),"")</f>
        <v>SCECO</v>
      </c>
      <c r="J2" s="141" t="str">
        <f>IFERROR(VLOOKUP(D2,DB!A:G,7,0),"")</f>
        <v>Vandalized</v>
      </c>
      <c r="K2" s="144" t="s">
        <v>39126</v>
      </c>
      <c r="L2" s="145" t="str">
        <f>IFERROR(VLOOKUP(D2,DB!A:I,9,0),"")</f>
        <v>Latis</v>
      </c>
    </row>
    <row r="3" spans="1:16382" ht="31.5" customHeight="1">
      <c r="A3" s="140"/>
      <c r="B3" s="141" t="str">
        <f>IFERROR(VLOOKUP(D3,DB!A:K,11,0),"")</f>
        <v/>
      </c>
      <c r="C3" s="142"/>
      <c r="D3" s="141"/>
      <c r="E3" s="124"/>
      <c r="F3" s="143"/>
      <c r="G3" s="105">
        <f t="shared" ca="1" si="0"/>
        <v>45974.684349305557</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45974.684349305557</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45974.684349305557</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45974.684349305557</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45974.684349305557</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45974.684349305557</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45974.684349305557</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45974.684349305557</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45974.684349305557</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45974.684349305557</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45974.684349305557</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45974.684349305557</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45974.684349305557</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45974.684349305557</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45974.684349305557</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45974.684349305557</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45974.684349305557</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45974.684349305557</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45974.684349305557</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45974.684349305557</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45974.684349305557</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45974.684349305557</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45974.684349305557</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45974.684349305557</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45974.684349305557</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45974.684349305557</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45974.684349305557</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45974.684349305557</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45974.684349305557</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45974.684349305557</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45974.684349305557</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45974.684349305557</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45974.684349305557</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45974.684349305557</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45974.684349305557</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45974.684349305557</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45974.684349305557</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ref="G40:G103" ca="1" si="1">IFERROR(NOW()-F40,"-")</f>
        <v>45974.684349305557</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45974.684349305557</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45974.684349305557</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45974.684349305557</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45974.684349305557</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45974.684349305557</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45974.684349305557</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45974.684349305557</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45974.684349305557</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45974.684349305557</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45974.684349305557</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45974.684349305557</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45974.684349305557</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45974.684349305557</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45974.684349305557</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45974.684349305557</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45974.684349305557</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45974.684349305557</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45974.684349305557</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45974.684349305557</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45974.684349305557</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45974.684349305557</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45974.684349305557</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45974.684349305557</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45974.684349305557</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45974.684349305557</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45974.684349305557</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45974.684349305557</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45974.684349305557</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45974.684349305557</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45974.684349305557</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45974.684349305557</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45974.684349305557</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45974.684349305557</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45974.684349305557</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45974.684349305557</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45974.684349305557</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45974.684349305557</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45974.684349305557</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45974.684349305557</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45974.684349305557</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45974.684349305557</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45974.684349305557</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45974.684349305557</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45974.684349305557</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45974.684349305557</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45974.684349305557</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45974.684349305557</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45974.684349305557</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45974.684349305557</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45974.684349305557</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45974.684349305557</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45974.684349305557</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45974.684349305557</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45974.684349305557</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45974.684349305557</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45974.684349305557</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45974.684349305557</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45974.684349305557</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45974.684349305557</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45974.684349305557</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45974.684349305557</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45974.684349305557</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45974.684349305557</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ref="G104:G137" ca="1" si="2">IFERROR(NOW()-F104,"-")</f>
        <v>45974.684349305557</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45974.684349305557</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45974.684349305557</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45974.684349305557</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45974.684349305557</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45974.684349305557</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45974.684349305557</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45974.684349305557</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45974.684349305557</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45974.684349305557</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45974.684349305557</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45974.684349305557</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45974.684349305557</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45974.684349305557</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45974.684349305557</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45974.684349305557</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45974.684349305557</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45974.684349305557</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45974.684349305557</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45974.684349305557</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45974.684349305557</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45974.684349305557</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45974.684349305557</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45974.684349305557</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45974.684349305557</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45974.684349305557</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45974.684349305557</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45974.684349305557</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45974.684349305557</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45974.684349305557</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45974.684349305557</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45974.684349305557</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45974.684349305557</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45974.684349305557</v>
      </c>
      <c r="H137" s="143"/>
      <c r="I137" s="141" t="str">
        <f>IFERROR(VLOOKUP(D137,DB!A:F,6,0),"")</f>
        <v/>
      </c>
      <c r="J137" s="141" t="str">
        <f>IFERROR(VLOOKUP(D137,DB!A:G,7,0),"")</f>
        <v/>
      </c>
      <c r="K137" s="144"/>
      <c r="L137" s="145" t="str">
        <f>IFERROR(VLOOKUP(D137,DB!A:I,9,0),"")</f>
        <v/>
      </c>
    </row>
  </sheetData>
  <dataValidations count="2">
    <dataValidation allowBlank="1" showInputMessage="1" showErrorMessage="1" sqref="E1" xr:uid="{9E1BC488-8814-4F8A-8DBE-742B3278AB71}"/>
    <dataValidation type="list" allowBlank="1" showInputMessage="1" showErrorMessage="1" sqref="E2:E13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2025-11-13T13:27:26Z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